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DET Calculator" sheetId="8" r:id="rId1"/>
  </sheets>
  <calcPr calcId="125725" refMode="R1C1"/>
</workbook>
</file>

<file path=xl/calcChain.xml><?xml version="1.0" encoding="utf-8"?>
<calcChain xmlns="http://schemas.openxmlformats.org/spreadsheetml/2006/main">
  <c r="G9" i="8"/>
  <c r="H9" s="1"/>
  <c r="F12" s="1"/>
  <c r="C23"/>
  <c r="D23" s="1"/>
  <c r="G11"/>
  <c r="F11"/>
  <c r="E11"/>
  <c r="B10"/>
  <c r="B12"/>
  <c r="B11"/>
  <c r="A11"/>
  <c r="C11" s="1"/>
  <c r="A10"/>
  <c r="A9"/>
  <c r="A12"/>
  <c r="C12" s="1"/>
  <c r="E12" l="1"/>
  <c r="G12"/>
  <c r="E15" l="1"/>
  <c r="G15" s="1"/>
  <c r="H15" s="1"/>
</calcChain>
</file>

<file path=xl/sharedStrings.xml><?xml version="1.0" encoding="utf-8"?>
<sst xmlns="http://schemas.openxmlformats.org/spreadsheetml/2006/main" count="26" uniqueCount="24">
  <si>
    <t>Standard DV/GP 20' containers</t>
  </si>
  <si>
    <t>USD/cont/day</t>
  </si>
  <si>
    <t>Standard DV/GP 20' containers (stuffed with DG)</t>
  </si>
  <si>
    <t>Standard DV/GP 40' containers</t>
  </si>
  <si>
    <t>Standard DV/GP 40' containers (stuffed with DG)</t>
  </si>
  <si>
    <t>Refrigerated containers</t>
  </si>
  <si>
    <t>Refrigerated containers (stuffed with DG)</t>
  </si>
  <si>
    <t>Date of discharge</t>
  </si>
  <si>
    <t>Empty container return date</t>
  </si>
  <si>
    <t>Total amount of days</t>
  </si>
  <si>
    <t>Billable days</t>
  </si>
  <si>
    <t>Total per container</t>
  </si>
  <si>
    <t>Container quantity</t>
  </si>
  <si>
    <t>Total amount (VAT 18 % excluded)</t>
  </si>
  <si>
    <t>Total amount (VAT 18 % included)</t>
  </si>
  <si>
    <t>Free time*</t>
  </si>
  <si>
    <t>2) Input date of discharge and empty cont. return date;</t>
  </si>
  <si>
    <t>4) Input amount of containers;</t>
  </si>
  <si>
    <t>*Standard free time for:</t>
  </si>
  <si>
    <t>Standard DV/GP/HQ containers (awkward)</t>
  </si>
  <si>
    <t>Please kindly note that calculation is approximate. Actual costs will be invoiced after empty return.</t>
  </si>
  <si>
    <t>1) Please choose cont. type from yellow cell above the tariff table (click on the cell and choose from the list);</t>
  </si>
  <si>
    <t>3) Input amount of free days according to the table below* or according to your special detention conditions;</t>
  </si>
  <si>
    <t>Please note that yellow cells are the only ones available for editing.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</si>
</sst>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topLeftCell="A8" workbookViewId="0">
      <selection activeCell="C22" sqref="C22"/>
    </sheetView>
  </sheetViews>
  <sheetFormatPr defaultRowHeight="15"/>
  <cols>
    <col min="1" max="1" width="14.85546875" style="1" customWidth="1"/>
    <col min="2" max="2" width="9.5703125" style="1" customWidth="1"/>
    <col min="3" max="3" width="44.5703125" style="1" bestFit="1" customWidth="1"/>
    <col min="4" max="4" width="15.5703125" style="1" bestFit="1" customWidth="1"/>
    <col min="5" max="5" width="18" style="1" bestFit="1" customWidth="1"/>
    <col min="6" max="6" width="26.42578125" style="1" bestFit="1" customWidth="1"/>
    <col min="7" max="7" width="31.85546875" style="1" bestFit="1" customWidth="1"/>
    <col min="8" max="8" width="31.42578125" style="1" bestFit="1" customWidth="1"/>
    <col min="9" max="9" width="10.5703125" style="1" bestFit="1" customWidth="1"/>
    <col min="10" max="12" width="9.140625" style="1"/>
    <col min="13" max="13" width="19.42578125" style="1" customWidth="1"/>
    <col min="14" max="14" width="9.140625" style="1"/>
    <col min="15" max="15" width="14.42578125" style="1" customWidth="1"/>
    <col min="16" max="16384" width="9.140625" style="1"/>
  </cols>
  <sheetData>
    <row r="1" spans="1:15" hidden="1">
      <c r="A1" s="8" t="s">
        <v>0</v>
      </c>
    </row>
    <row r="2" spans="1:15" hidden="1">
      <c r="A2" s="8" t="s">
        <v>2</v>
      </c>
    </row>
    <row r="3" spans="1:15" hidden="1">
      <c r="A3" s="8" t="s">
        <v>3</v>
      </c>
    </row>
    <row r="4" spans="1:15" hidden="1">
      <c r="A4" s="8" t="s">
        <v>4</v>
      </c>
    </row>
    <row r="5" spans="1:15" hidden="1">
      <c r="A5" s="8" t="s">
        <v>5</v>
      </c>
    </row>
    <row r="6" spans="1:15" hidden="1">
      <c r="A6" s="8" t="s">
        <v>6</v>
      </c>
    </row>
    <row r="7" spans="1:15" hidden="1">
      <c r="A7" s="9" t="s">
        <v>19</v>
      </c>
    </row>
    <row r="8" spans="1:15" ht="15" customHeight="1">
      <c r="A8" s="15" t="s">
        <v>0</v>
      </c>
      <c r="B8" s="15"/>
      <c r="C8" s="15"/>
      <c r="E8" s="4" t="s">
        <v>7</v>
      </c>
      <c r="F8" s="4" t="s">
        <v>8</v>
      </c>
      <c r="G8" s="3" t="s">
        <v>9</v>
      </c>
      <c r="H8" s="3" t="s">
        <v>10</v>
      </c>
      <c r="I8" s="4" t="s">
        <v>15</v>
      </c>
      <c r="M8" s="2"/>
      <c r="N8" s="2"/>
      <c r="O8" s="2"/>
    </row>
    <row r="9" spans="1:15">
      <c r="A9" s="3" t="str">
        <f>IF(A8="Standard DV/GP 20' containers","days 1-10",IF(A8="Standard DV/GP 20' containers (stuffed with DG)","days 1-5",IF(A8="Standard DV/GP 40' containers","days 1-10",IF(A8="Standard DV/GP 40' containers (stuffed with DG)","days 1-5",IF(A8="Refrigerated containers","days 1-5",IF(A8="Refrigerated containers (stuffed with DG)","days 1-3",IF(A8="Standard DV/GP/HQ containers (awkward)","days 1-7",)))))))</f>
        <v>days 1-10</v>
      </c>
      <c r="B9" s="3">
        <v>0</v>
      </c>
      <c r="C9" s="3" t="s">
        <v>1</v>
      </c>
      <c r="E9" s="7">
        <v>42163</v>
      </c>
      <c r="F9" s="7">
        <v>42163</v>
      </c>
      <c r="G9" s="3">
        <f>IF((F9-E9+1)&lt;=0,0,F9-E9+1)</f>
        <v>1</v>
      </c>
      <c r="H9" s="3">
        <f>IF(G9&lt;=I9,0,G9-I9)</f>
        <v>0</v>
      </c>
      <c r="I9" s="5">
        <v>10</v>
      </c>
      <c r="M9" s="2"/>
      <c r="N9" s="2"/>
      <c r="O9" s="2"/>
    </row>
    <row r="10" spans="1:15">
      <c r="A10" s="3" t="str">
        <f>IF(A8="Standard DV/GP 20' containers","days 11-13",IF(A8="Standard DV/GP 20' containers (stuffed with DG)","days 6-8",IF(A8="Standard DV/GP 40' containers","days 11-13",IF(A8="Standard DV/GP 40' containers (stuffed with DG)","days 6-8",IF(A8="Refrigerated containers","days 6-10",IF(A8="Refrigerated containers (stuffed with DG)","days 4-8",IF(A8="Standard DV/GP/HQ containers (awkward)","days 8 over",)))))))</f>
        <v>days 11-13</v>
      </c>
      <c r="B10" s="3">
        <f>IF(A8="Standard DV/GP 20' containers",10,IF(A8="Standard DV/GP 20' containers (stuffed with DG)",15,IF(A8="Standard DV/GP 40' containers",20,IF(A8="Standard DV/GP 40' containers (stuffed with DG)",30,IF(A8="Refrigerated containers",50,IF(A8="Refrigerated containers (stuffed with DG)",75,IF(A8="standard dv/gp/hq containers (awkward)",50,"-")))))))</f>
        <v>10</v>
      </c>
      <c r="C10" s="3" t="s">
        <v>1</v>
      </c>
      <c r="M10" s="2"/>
      <c r="N10" s="2"/>
      <c r="O10" s="2"/>
    </row>
    <row r="11" spans="1:15">
      <c r="A11" s="3" t="str">
        <f>IF(A8="Standard DV/GP 20' containers","days 14-17",IF(A8="Standard DV/GP 20' containers (stuffed with DG)","days 9-12",IF(A8="Standard DV/GP 40' containers","days 14-17",IF(A8="Standard DV/GP 40' containers (stuffed with DG)","days 9-12",IF(A8="Refrigerated containers","days 11 over",IF(A8="Refrigerated containers (stuffed with DG)","days 9 over","-"))))))</f>
        <v>days 14-17</v>
      </c>
      <c r="B11" s="3">
        <f>IF(A8="Standard DV/GP 20' containers",30,IF(A8="Standard DV/GP 20' containers (stuffed with DG)",45,IF(A8="Standard DV/GP 40' containers",60,IF(A8="Standard DV/GP 40' containers (stuffed with DG)",90,IF(A8="Refrigerated containers",250,IF(A8="Refrigerated containers (stuffed with DG)",375,"-"))))))</f>
        <v>30</v>
      </c>
      <c r="C11" s="3" t="str">
        <f>IF(A11="-","-","USD/cont/day")</f>
        <v>USD/cont/day</v>
      </c>
      <c r="E11" s="3" t="str">
        <f>IF(OR(A8="Standard DV/GP 20' containers",A8="Standard DV/GP 20' containers (stuffed with DG)",A8="Standard DV/GP 40' containers",A8="Standard DV/GP 40' containers (stuffed with DG)"),"Billable days 1 to 3",IF(OR(A8="Refrigerated containers",A8="Refrigerated containers (stuffed with DG)"),"Billable days 1 to 5","Billable since day 1"))</f>
        <v>Billable days 1 to 3</v>
      </c>
      <c r="F11" s="3" t="str">
        <f>IF(OR(A8="Standard DV/GP 20' containers",A8="Standard DV/GP 20' containers (stuffed with DG)",A8="Standard DV/GP 40' containers",A8="Standard DV/GP 40' containers (stuffed with DG)"),"Billable days 4 to 7",IF(OR(A8="Refrigerated containers",A8="Refrigerated containers (stuffed with DG)"),"Billable since day 6","-"))</f>
        <v>Billable days 4 to 7</v>
      </c>
      <c r="G11" s="3" t="str">
        <f>IF(OR(A8="Standard DV/GP 20' containers",A8="Standard DV/GP 20' containers (stuffed with DG)",A8="Standard DV/GP 40' containers",A8="Standard DV/GP 40' containers (stuffed with DG)"),"Billable since day 8","-")</f>
        <v>Billable since day 8</v>
      </c>
      <c r="M11" s="2"/>
      <c r="N11" s="2"/>
      <c r="O11" s="2"/>
    </row>
    <row r="12" spans="1:15">
      <c r="A12" s="3" t="str">
        <f>IF(A8="Standard DV/GP 20' containers","days 18 over",IF(A8="Standard DV/GP 20' containers (stuffed with DG)","days 13 over",IF(A8="Standard DV/GP 40' containers","days 18 over",IF(A8="Standard DV/GP 40' containers (stuffed with DG)","days 13 over","-"))))</f>
        <v>days 18 over</v>
      </c>
      <c r="B12" s="3">
        <f>IF(A8="Standard DV/GP 20' containers",40,IF(A8="Standard DV/GP 20' containers (stuffed with DG)",60,IF(A8="Standard DV/GP 40' containers",80,IF(A8="Standard DV/GP 40' containers (stuffed with DG)",120,IF(A8="Refrigerated containers","-",IF(A8="Refrigerated containers (stuffed with DG)","-","-"))))))</f>
        <v>40</v>
      </c>
      <c r="C12" s="3" t="str">
        <f>IF(A12="-","-","USD/cont/day")</f>
        <v>USD/cont/day</v>
      </c>
      <c r="E12" s="3" t="str">
        <f>IF(OR(A8="Standard DV/GP 20' containers",A8="Standard DV/GP 20' containers (stuffed with DG)",A8="Standard DV/GP 40' containers",A8="Standard DV/GP 40' containers (stuffed with DG)"),IF(H9&gt;3,B10*3,IF(AND(H9&gt;=1,H9&lt;=3),B10*H9,"-")),IF(OR(A8="Refrigerated containers",A8="Refrigerated containers (stuffed with DG)"),IF(H9&gt;5,B10*5,IF(AND(H9&gt;=1,H9&lt;=5),B10*H9,"-")),IF(A8="Standard DV/GP/HQ containers (awkward)",IF(H9&gt;=1,B10*H9,"-"))))</f>
        <v>-</v>
      </c>
      <c r="F12" s="3" t="str">
        <f>IF(A8="Standard DV/GP/HQ containers (awkward)","-",IF(OR(A8="Standard DV/GP 20' containers",A8="Standard DV/GP 20' containers (stuffed with DG)",A8="Standard DV/GP 40' containers",A8="Standard DV/GP 40' containers (stuffed with DG)"),IF(H9&gt;7,B11*4,IF(AND(H9&gt;=4,H9&lt;=7),B11*(H9-3),"-")),IF(OR(A8="Refrigerated containers",A8="Refrigerated containers (stuffed with DG)"),IF(H9&gt;=6,B11*(H9-5),"-"))))</f>
        <v>-</v>
      </c>
      <c r="G12" s="3" t="str">
        <f>IF(OR(A8="Standard DV/GP 20' containers",A8="Standard DV/GP 20' containers (stuffed with DG)",A8="Standard DV/GP 40' containers",A8="Standard DV/GP 40' containers (stuffed with DG)"),IF(H9&gt;=8,B12*(H9-7),"-"),"-")</f>
        <v>-</v>
      </c>
      <c r="L12" s="10"/>
      <c r="M12" s="2"/>
      <c r="N12" s="2"/>
      <c r="O12" s="2"/>
    </row>
    <row r="13" spans="1:15">
      <c r="M13" s="2"/>
      <c r="N13" s="2"/>
      <c r="O13" s="2"/>
    </row>
    <row r="14" spans="1:15">
      <c r="E14" s="3" t="s">
        <v>11</v>
      </c>
      <c r="F14" s="4" t="s">
        <v>12</v>
      </c>
      <c r="G14" s="6" t="s">
        <v>13</v>
      </c>
      <c r="H14" s="6" t="s">
        <v>14</v>
      </c>
      <c r="M14" s="2"/>
      <c r="N14" s="2"/>
      <c r="O14" s="2"/>
    </row>
    <row r="15" spans="1:15">
      <c r="E15" s="3">
        <f>SUM(E12:G12)</f>
        <v>0</v>
      </c>
      <c r="F15" s="5">
        <v>1</v>
      </c>
      <c r="G15" s="3">
        <f>E15*F15</f>
        <v>0</v>
      </c>
      <c r="H15" s="3">
        <f>G15*1.18</f>
        <v>0</v>
      </c>
    </row>
    <row r="17" spans="1:15">
      <c r="A17" s="13" t="s">
        <v>21</v>
      </c>
      <c r="B17" s="13"/>
      <c r="C17" s="13"/>
      <c r="D17" s="13"/>
      <c r="E17" s="13"/>
    </row>
    <row r="18" spans="1:15">
      <c r="A18" s="13" t="s">
        <v>16</v>
      </c>
      <c r="B18" s="13"/>
      <c r="C18" s="13"/>
      <c r="D18" s="13"/>
      <c r="E18" s="13"/>
    </row>
    <row r="19" spans="1:15">
      <c r="A19" s="13" t="s">
        <v>22</v>
      </c>
      <c r="B19" s="13"/>
      <c r="C19" s="13"/>
      <c r="D19" s="13"/>
      <c r="E19" s="13"/>
    </row>
    <row r="20" spans="1:15">
      <c r="A20" s="13" t="s">
        <v>17</v>
      </c>
      <c r="B20" s="13"/>
      <c r="C20" s="13"/>
      <c r="D20" s="13"/>
      <c r="E20" s="13"/>
      <c r="M20" s="2"/>
      <c r="N20" s="2"/>
      <c r="O20" s="2"/>
    </row>
    <row r="21" spans="1:15">
      <c r="A21" s="13" t="s">
        <v>23</v>
      </c>
      <c r="B21" s="13"/>
      <c r="C21" s="13"/>
      <c r="D21" s="13"/>
      <c r="E21" s="13"/>
      <c r="M21" s="2"/>
      <c r="N21" s="2"/>
      <c r="O21" s="2"/>
    </row>
    <row r="22" spans="1:15">
      <c r="M22" s="2"/>
      <c r="N22" s="2"/>
      <c r="O22" s="2"/>
    </row>
    <row r="23" spans="1:15">
      <c r="A23" s="14" t="s">
        <v>18</v>
      </c>
      <c r="B23" s="14"/>
      <c r="C23" s="3" t="str">
        <f>A8</f>
        <v>Standard DV/GP 20' containers</v>
      </c>
      <c r="D23" s="3" t="str">
        <f>IF(C23="Standard DV/GP 20' containers","10 calendar days",IF(C23="Standard DV/GP 20' containers (stuffed with DG)","5 calendar days",IF(C23="Standard DV/GP 40' containers","10 calendar days",IF(C23="Standard DV/GP 40' containers (stuffed with DG)","5 calendar days",IF(C23="Refrigerated containers","5 calendar days",IF(C23="Refrigerated containers (stuffed with DG)","3 calendar days",IF(C23="Standard DV/GP/HQ containers (awkward)","7 calendar days","-")))))))</f>
        <v>10 calendar days</v>
      </c>
      <c r="F23" s="11"/>
      <c r="M23" s="2"/>
      <c r="N23" s="2"/>
      <c r="O23" s="2"/>
    </row>
    <row r="24" spans="1:15">
      <c r="M24" s="2"/>
      <c r="N24" s="2"/>
      <c r="O24" s="2"/>
    </row>
    <row r="25" spans="1:15" ht="15.75">
      <c r="A25" s="12" t="s">
        <v>20</v>
      </c>
      <c r="B25" s="12"/>
      <c r="C25" s="12"/>
      <c r="D25" s="12"/>
      <c r="E25" s="12"/>
      <c r="M25" s="2"/>
      <c r="N25" s="2"/>
      <c r="O25" s="2"/>
    </row>
    <row r="26" spans="1:15">
      <c r="M26" s="2"/>
      <c r="N26" s="2"/>
      <c r="O26" s="2"/>
    </row>
    <row r="27" spans="1:15">
      <c r="M27" s="2"/>
      <c r="N27" s="2"/>
      <c r="O27" s="2"/>
    </row>
    <row r="28" spans="1:15">
      <c r="M28" s="2"/>
      <c r="N28" s="2"/>
      <c r="O28" s="2"/>
    </row>
    <row r="29" spans="1:15">
      <c r="M29" s="2"/>
      <c r="N29" s="2"/>
      <c r="O29" s="2"/>
    </row>
  </sheetData>
  <sheetProtection password="DEA4" sheet="1" objects="1" scenarios="1"/>
  <mergeCells count="8">
    <mergeCell ref="A25:E25"/>
    <mergeCell ref="A21:E21"/>
    <mergeCell ref="A23:B23"/>
    <mergeCell ref="A8:C8"/>
    <mergeCell ref="A17:E17"/>
    <mergeCell ref="A18:E18"/>
    <mergeCell ref="A19:E19"/>
    <mergeCell ref="A20:E20"/>
  </mergeCells>
  <dataValidations count="1">
    <dataValidation type="list" allowBlank="1" showInputMessage="1" showErrorMessage="1" sqref="A8:C8">
      <formula1>$A$1:$A$7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9F126BAF99B40A9E955B6B9DC0668" ma:contentTypeVersion="2" ma:contentTypeDescription="Create a new document." ma:contentTypeScope="" ma:versionID="0e322be75668608ae376ced2e01e5ef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4F9285-0503-4826-9A8C-B66C4407AA70}"/>
</file>

<file path=customXml/itemProps2.xml><?xml version="1.0" encoding="utf-8"?>
<ds:datastoreItem xmlns:ds="http://schemas.openxmlformats.org/officeDocument/2006/customXml" ds:itemID="{C708449C-210C-4876-A2A5-3501DDC18235}"/>
</file>

<file path=customXml/itemProps3.xml><?xml version="1.0" encoding="utf-8"?>
<ds:datastoreItem xmlns:ds="http://schemas.openxmlformats.org/officeDocument/2006/customXml" ds:itemID="{B52FE12A-FA31-462B-90C1-9BD928FFC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 Calculator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 FINAL.xlsx</dc:title>
  <dc:creator>SmoleEu</dc:creator>
  <cp:lastModifiedBy>SmoleEu</cp:lastModifiedBy>
  <cp:lastPrinted>2015-05-21T07:48:45Z</cp:lastPrinted>
  <dcterms:created xsi:type="dcterms:W3CDTF">2015-02-13T06:58:09Z</dcterms:created>
  <dcterms:modified xsi:type="dcterms:W3CDTF">2015-10-28T08:51:30Z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0x010100E149F126BAF99B40A9E955B6B9DC0668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4300</vt:r8>
  </property>
</Properties>
</file>