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docProps/custom.xml" ContentType="application/vnd.openxmlformats-officedocument.custom-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anglda\Desktop\"/>
    </mc:Choice>
  </mc:AlternateContent>
  <bookViews>
    <workbookView xWindow="0" yWindow="0" windowWidth="17970" windowHeight="7935"/>
  </bookViews>
  <sheets>
    <sheet name="Shipment Details" sheetId="1" r:id="rId1"/>
    <sheet name="Criteria for Auto Approval" sheetId="2" r:id="rId2"/>
    <sheet name="Form Information &amp; Definitions" sheetId="3" r:id="rId3"/>
    <sheet name="Data" sheetId="4" state="hidden" r:id="rId4"/>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 i="2" l="1"/>
  <c r="B14" i="2"/>
  <c r="B9" i="2"/>
  <c r="G5" i="2"/>
  <c r="G20" i="4" l="1"/>
  <c r="H20" i="4" s="1"/>
  <c r="C31" i="1" s="1"/>
  <c r="C12" i="2" s="1"/>
  <c r="D12" i="2" s="1"/>
  <c r="C6" i="2"/>
  <c r="C23" i="2" l="1"/>
  <c r="D23" i="2" s="1"/>
  <c r="G9" i="4"/>
  <c r="I9" i="4" s="1"/>
  <c r="C21" i="2"/>
  <c r="C20" i="2"/>
  <c r="D20" i="2" s="1"/>
  <c r="C18" i="2"/>
  <c r="D18" i="2" s="1"/>
  <c r="C17" i="2"/>
  <c r="C7" i="2"/>
  <c r="D7" i="2" s="1"/>
  <c r="C10" i="2"/>
  <c r="C9" i="2"/>
  <c r="D9" i="2" s="1"/>
  <c r="D11" i="1"/>
  <c r="D12" i="1" s="1"/>
  <c r="D10" i="2" l="1"/>
  <c r="D21" i="2"/>
  <c r="J9" i="4"/>
  <c r="D26" i="1" s="1"/>
  <c r="H9" i="4"/>
  <c r="G6" i="2"/>
  <c r="D23" i="1" l="1"/>
  <c r="D22" i="1"/>
  <c r="D25" i="1"/>
  <c r="D24" i="1"/>
  <c r="C22" i="2"/>
  <c r="D22" i="2" s="1"/>
  <c r="C11" i="2"/>
  <c r="D11" i="2" s="1"/>
  <c r="D17" i="2"/>
  <c r="D6" i="2"/>
  <c r="F25" i="1" l="1"/>
  <c r="C19" i="2"/>
  <c r="D19" i="2" s="1"/>
  <c r="F23" i="1"/>
  <c r="F22" i="1"/>
  <c r="F29" i="1"/>
  <c r="F28" i="1"/>
  <c r="E36" i="1"/>
  <c r="G34" i="1"/>
  <c r="F20" i="1"/>
  <c r="F19" i="1"/>
  <c r="F18" i="1"/>
  <c r="F26" i="1"/>
  <c r="C8" i="2" l="1"/>
  <c r="D8" i="2" s="1"/>
  <c r="F24" i="1"/>
  <c r="C16" i="2"/>
  <c r="D16" i="2" s="1"/>
  <c r="C5" i="2"/>
  <c r="D5" i="2" s="1"/>
</calcChain>
</file>

<file path=xl/sharedStrings.xml><?xml version="1.0" encoding="utf-8"?>
<sst xmlns="http://schemas.openxmlformats.org/spreadsheetml/2006/main" count="252" uniqueCount="175">
  <si>
    <t>Equipment</t>
  </si>
  <si>
    <t xml:space="preserve">Both Ends of FR Up </t>
  </si>
  <si>
    <t>Yes</t>
  </si>
  <si>
    <t>At least 5 working days prior to vessel arrival</t>
  </si>
  <si>
    <t>POL</t>
  </si>
  <si>
    <t>POD</t>
  </si>
  <si>
    <t>Origin</t>
  </si>
  <si>
    <t>Destination</t>
  </si>
  <si>
    <t>Routing</t>
  </si>
  <si>
    <t>Type</t>
  </si>
  <si>
    <t>Quantity</t>
  </si>
  <si>
    <t>Length</t>
  </si>
  <si>
    <t>Height</t>
  </si>
  <si>
    <t>Width</t>
  </si>
  <si>
    <t>Cargo</t>
  </si>
  <si>
    <t>Over</t>
  </si>
  <si>
    <t>Over Length</t>
  </si>
  <si>
    <t>Over Left</t>
  </si>
  <si>
    <t>Over Right</t>
  </si>
  <si>
    <t>Over Height</t>
  </si>
  <si>
    <t>Weight</t>
  </si>
  <si>
    <t>Gross</t>
  </si>
  <si>
    <t>Special</t>
  </si>
  <si>
    <t>Requirements</t>
  </si>
  <si>
    <t xml:space="preserve">Over </t>
  </si>
  <si>
    <t>Height/</t>
  </si>
  <si>
    <t>Flat Rack Ends UP</t>
  </si>
  <si>
    <t>20FR</t>
  </si>
  <si>
    <t>40FR</t>
  </si>
  <si>
    <t xml:space="preserve">40FQ </t>
  </si>
  <si>
    <t>20OT</t>
  </si>
  <si>
    <t>40OT</t>
  </si>
  <si>
    <t>40OQ</t>
  </si>
  <si>
    <t>Over Width</t>
  </si>
  <si>
    <t>Over Height/Wide</t>
  </si>
  <si>
    <t>Over Rear</t>
  </si>
  <si>
    <t>Over Front</t>
  </si>
  <si>
    <t>Halifax</t>
  </si>
  <si>
    <t>Vancouver</t>
  </si>
  <si>
    <t>Prince Rupert</t>
  </si>
  <si>
    <t>New York</t>
  </si>
  <si>
    <t>Norfolk</t>
  </si>
  <si>
    <t>Charleston</t>
  </si>
  <si>
    <t>Savannah</t>
  </si>
  <si>
    <t>Jacksonville</t>
  </si>
  <si>
    <t>Miami</t>
  </si>
  <si>
    <t>Mobile</t>
  </si>
  <si>
    <t>Houston</t>
  </si>
  <si>
    <t>New Orleans</t>
  </si>
  <si>
    <t>Long Beach</t>
  </si>
  <si>
    <t>Oakland</t>
  </si>
  <si>
    <t>Seattle</t>
  </si>
  <si>
    <t>20' Flat Rack</t>
  </si>
  <si>
    <t>40' Flat Rack</t>
  </si>
  <si>
    <t>40' High Cube FR</t>
  </si>
  <si>
    <t>20' Open Top</t>
  </si>
  <si>
    <t>40' Open Top</t>
  </si>
  <si>
    <t>40' High Cube OT</t>
  </si>
  <si>
    <t>Meters</t>
  </si>
  <si>
    <t>Kilograms</t>
  </si>
  <si>
    <t xml:space="preserve">Feet and </t>
  </si>
  <si>
    <t>Inches equals</t>
  </si>
  <si>
    <t>and</t>
  </si>
  <si>
    <t>notes</t>
  </si>
  <si>
    <t>Pounds equals</t>
  </si>
  <si>
    <t>-</t>
  </si>
  <si>
    <t>Metric Tons</t>
  </si>
  <si>
    <t>Port of Loading</t>
  </si>
  <si>
    <t>Port of Discharge</t>
  </si>
  <si>
    <t>Voyage</t>
  </si>
  <si>
    <t>Intended Vessel</t>
  </si>
  <si>
    <t>Pusan</t>
  </si>
  <si>
    <t>Qingdao</t>
  </si>
  <si>
    <t>Shanghai</t>
  </si>
  <si>
    <t>Tianjin</t>
  </si>
  <si>
    <t>Shekou</t>
  </si>
  <si>
    <t>Da Chan Bay</t>
  </si>
  <si>
    <t>Hong Kong</t>
  </si>
  <si>
    <t>Kaohsiung</t>
  </si>
  <si>
    <t>Kwangyang</t>
  </si>
  <si>
    <t>Laem Chabang</t>
  </si>
  <si>
    <t>Lianyungang</t>
  </si>
  <si>
    <t>Ningbo</t>
  </si>
  <si>
    <t>Singapore</t>
  </si>
  <si>
    <t>Xiamen</t>
  </si>
  <si>
    <t>Yantian</t>
  </si>
  <si>
    <t>Yokohama</t>
  </si>
  <si>
    <t>Kobe</t>
  </si>
  <si>
    <t>Nagoya</t>
  </si>
  <si>
    <t>Osaka</t>
  </si>
  <si>
    <t>Tokyo</t>
  </si>
  <si>
    <t>Cai Mep</t>
  </si>
  <si>
    <t>Colombo</t>
  </si>
  <si>
    <t>Fuqing</t>
  </si>
  <si>
    <t>Kobe via JPX</t>
  </si>
  <si>
    <t>Nansha</t>
  </si>
  <si>
    <t>Port Kelang</t>
  </si>
  <si>
    <t>Tokyo via JPX</t>
  </si>
  <si>
    <t>Jakarta</t>
  </si>
  <si>
    <t>Jebel Ali</t>
  </si>
  <si>
    <t>Dalian</t>
  </si>
  <si>
    <t>Tacoma</t>
  </si>
  <si>
    <t>Baltimore</t>
  </si>
  <si>
    <t>Boston</t>
  </si>
  <si>
    <t>Antwerp</t>
  </si>
  <si>
    <t>Bremerhaven</t>
  </si>
  <si>
    <t>Hamburg</t>
  </si>
  <si>
    <t>Le Havre</t>
  </si>
  <si>
    <t>Rotterdam</t>
  </si>
  <si>
    <t>Southampton</t>
  </si>
  <si>
    <t>Port Of Loading</t>
  </si>
  <si>
    <t>Port Of Discharge</t>
  </si>
  <si>
    <t>Arrival at Port Of Loading</t>
  </si>
  <si>
    <t>Form Information and Definitions</t>
  </si>
  <si>
    <t>OA (Ocean Alliance) Auto Approval Criteria for OOG shipments</t>
  </si>
  <si>
    <t>Criteria for Auto Approval</t>
  </si>
  <si>
    <t>Centimeters</t>
  </si>
  <si>
    <t>Out Of Gauge (OOG) Cargo Request Form</t>
  </si>
  <si>
    <t>*</t>
  </si>
  <si>
    <t>Measurements must be in Meters and Kilograms.</t>
  </si>
  <si>
    <t>Over Height/Length</t>
  </si>
  <si>
    <t>select</t>
  </si>
  <si>
    <t>No</t>
  </si>
  <si>
    <t>Max Payload of 38,000 KG</t>
  </si>
  <si>
    <t>Max Overwidth 1.2 M per side</t>
  </si>
  <si>
    <t>Max Overheight of 1.7 M</t>
  </si>
  <si>
    <r>
      <t xml:space="preserve">Max Length of 11.2 M for 40FR </t>
    </r>
    <r>
      <rPr>
        <sz val="11"/>
        <color rgb="FFFF0000"/>
        <rFont val="Calibri"/>
        <family val="2"/>
        <scheme val="minor"/>
      </rPr>
      <t>*</t>
    </r>
  </si>
  <si>
    <t>Max Payload of 37,000 KG</t>
  </si>
  <si>
    <t>Max Overwidth 0.55 M per side</t>
  </si>
  <si>
    <t>Requirements to be met for AA</t>
  </si>
  <si>
    <t>Shipment details</t>
  </si>
  <si>
    <t>Container Type</t>
  </si>
  <si>
    <t>Todays Date</t>
  </si>
  <si>
    <t xml:space="preserve">Assumption is the cargo will be centered so that any overhang is equal both ends and/or sides  if not equal please overtype the auto generated measurements. </t>
  </si>
  <si>
    <t>**</t>
  </si>
  <si>
    <r>
      <t xml:space="preserve">Working Days Prior to Arrival </t>
    </r>
    <r>
      <rPr>
        <sz val="11"/>
        <color rgb="FFFF0000"/>
        <rFont val="Calibri"/>
        <family val="2"/>
        <scheme val="minor"/>
      </rPr>
      <t>*</t>
    </r>
  </si>
  <si>
    <t>Not including any holidays, subtract a day for each holiday.</t>
  </si>
  <si>
    <t xml:space="preserve">If </t>
  </si>
  <si>
    <t>L</t>
  </si>
  <si>
    <t>W</t>
  </si>
  <si>
    <t>H</t>
  </si>
  <si>
    <t>Auto Approval Status</t>
  </si>
  <si>
    <r>
      <t xml:space="preserve">Dimensions </t>
    </r>
    <r>
      <rPr>
        <b/>
        <i/>
        <sz val="11"/>
        <color rgb="FFFF0000"/>
        <rFont val="Calibri"/>
        <family val="2"/>
        <scheme val="minor"/>
      </rPr>
      <t>**</t>
    </r>
  </si>
  <si>
    <t>40SR</t>
  </si>
  <si>
    <t>40' Super Rack</t>
  </si>
  <si>
    <t>Link to OOCL.com OOG Information</t>
  </si>
  <si>
    <t>Ends Folded Down</t>
  </si>
  <si>
    <t>If multiple pieces of cargo the overall or greatest for each measurement should be provided</t>
  </si>
  <si>
    <t>Blue shaded boxes require information and Gray shaded boxes will auto populate.</t>
  </si>
  <si>
    <t>***</t>
  </si>
  <si>
    <r>
      <t xml:space="preserve">Dimensions </t>
    </r>
    <r>
      <rPr>
        <b/>
        <i/>
        <sz val="11"/>
        <color rgb="FFFF0000"/>
        <rFont val="Calibri"/>
        <family val="2"/>
        <scheme val="minor"/>
      </rPr>
      <t>***</t>
    </r>
  </si>
  <si>
    <t>Survey</t>
  </si>
  <si>
    <t>Link to OOCL.com Vessel Schedule to obtain Vessel Voyage and Arrival Date.</t>
  </si>
  <si>
    <t>20FR:</t>
  </si>
  <si>
    <t>40FR:</t>
  </si>
  <si>
    <t>40FQ :</t>
  </si>
  <si>
    <t>20OT:</t>
  </si>
  <si>
    <t>40OT:</t>
  </si>
  <si>
    <t>40OQ:</t>
  </si>
  <si>
    <t>40SR:</t>
  </si>
  <si>
    <t>Survey Required for all Flat Racks</t>
  </si>
  <si>
    <t>Not Needed</t>
  </si>
  <si>
    <t>Survey Needed</t>
  </si>
  <si>
    <t>FR/FQ/SR require surveys, OT/OQ do not</t>
  </si>
  <si>
    <t>mm/dd/yy</t>
  </si>
  <si>
    <t>JB 6-5-17</t>
  </si>
  <si>
    <t>To use enter the Origin and Destination Cities. Once the various schedules are provided choose one and click on the voyage number to obtain the Vessel Arrival which is needed for the Shipment Details Tab on this form.</t>
  </si>
  <si>
    <t>Auto Approval means that Vessel Operator approval will not be required. The Auto Approval process still will require our customer service representative to verify space and equipment availability as well as port approvals. Our customer Service representative will be responding to this request ASAP.</t>
  </si>
  <si>
    <r>
      <rPr>
        <b/>
        <sz val="11"/>
        <color theme="1"/>
        <rFont val="Calibri"/>
        <family val="2"/>
        <scheme val="minor"/>
      </rPr>
      <t>Note:</t>
    </r>
    <r>
      <rPr>
        <sz val="11"/>
        <color theme="1"/>
        <rFont val="Calibri"/>
        <family val="2"/>
        <scheme val="minor"/>
      </rPr>
      <t xml:space="preserve"> If the ALL the approval statuses are "Green/OK" for the appropriate size, type and port the shipment falls under Auto Approval for the vessel operator. Space, Equipment and Port approvals are still require validation.</t>
    </r>
  </si>
  <si>
    <t>Interior Dimensions in Meters</t>
  </si>
  <si>
    <t>* Max Length of 11.2 M for 40FR</t>
  </si>
  <si>
    <r>
      <rPr>
        <sz val="11"/>
        <rFont val="Calibri"/>
        <family val="2"/>
        <scheme val="minor"/>
      </rPr>
      <t>*</t>
    </r>
    <r>
      <rPr>
        <sz val="11"/>
        <color theme="1"/>
        <rFont val="Calibri"/>
        <family val="2"/>
        <scheme val="minor"/>
      </rPr>
      <t xml:space="preserve"> For OOG which is overwidth or both overheight and overwidth, maximum length 11.2 meters on 40' FR &amp; maximum length 5.2 meters on 20' FR including lashing materials, positioning of the cargo shall be evenly centered in the FR and both ends up. </t>
    </r>
  </si>
  <si>
    <t>Los Angeles</t>
  </si>
  <si>
    <t>Surveys are required for all FR/FQ/SR bookings. Surveys are not needed for OT/OQ. Surveys are due by the gate cut off.</t>
  </si>
  <si>
    <t>conversion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</si>
</sst>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8"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i/>
      <sz val="11"/>
      <color rgb="FFFF0000"/>
      <name val="Calibri"/>
      <family val="2"/>
      <scheme val="minor"/>
    </font>
    <font>
      <sz val="11"/>
      <name val="Calibri"/>
      <family val="2"/>
      <scheme val="minor"/>
    </font>
    <font>
      <sz val="10"/>
      <color theme="1"/>
      <name val="Calibri"/>
      <family val="2"/>
      <scheme val="minor"/>
    </font>
    <font>
      <sz val="10"/>
      <name val="Arial"/>
      <family val="2"/>
    </font>
    <font>
      <b/>
      <sz val="20"/>
      <color theme="1"/>
      <name val="Calibri"/>
      <family val="2"/>
      <scheme val="minor"/>
    </font>
    <font>
      <sz val="8"/>
      <color rgb="FFFF0000"/>
      <name val="Calibri"/>
      <family val="2"/>
      <scheme val="minor"/>
    </font>
    <font>
      <sz val="11"/>
      <color rgb="FF006100"/>
      <name val="Calibri"/>
      <family val="2"/>
      <scheme val="minor"/>
    </font>
    <font>
      <i/>
      <sz val="11"/>
      <color theme="9" tint="-0.499984740745262"/>
      <name val="Calibri"/>
      <family val="2"/>
      <scheme val="minor"/>
    </font>
    <font>
      <u/>
      <sz val="11"/>
      <color theme="10"/>
      <name val="Calibri"/>
      <family val="2"/>
      <scheme val="minor"/>
    </font>
    <font>
      <sz val="9"/>
      <color theme="1"/>
      <name val="Calibri"/>
      <family val="2"/>
      <scheme val="minor"/>
    </font>
    <font>
      <b/>
      <i/>
      <sz val="11"/>
      <name val="Calibri"/>
      <family val="2"/>
      <scheme val="minor"/>
    </font>
    <font>
      <sz val="7"/>
      <color theme="1"/>
      <name val="Calibri"/>
      <family val="2"/>
      <scheme val="minor"/>
    </font>
    <font>
      <b/>
      <sz val="1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bgColor indexed="64"/>
      </patternFill>
    </fill>
    <fill>
      <patternFill patternType="solid">
        <fgColor rgb="FFC6EFCE"/>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8" fillId="0" borderId="0"/>
    <xf numFmtId="0" fontId="11" fillId="6" borderId="0" applyNumberFormat="0" applyBorder="0" applyAlignment="0" applyProtection="0"/>
    <xf numFmtId="0" fontId="13" fillId="0" borderId="0" applyNumberFormat="0" applyFill="0" applyBorder="0" applyAlignment="0" applyProtection="0"/>
  </cellStyleXfs>
  <cellXfs count="123">
    <xf numFmtId="0" fontId="0" fillId="0" borderId="0" xfId="0"/>
    <xf numFmtId="0" fontId="3" fillId="0" borderId="0" xfId="0" applyFont="1" applyFill="1" applyBorder="1" applyAlignment="1">
      <alignment horizontal="center" wrapText="1"/>
    </xf>
    <xf numFmtId="0" fontId="0" fillId="0" borderId="0" xfId="0" applyAlignment="1">
      <alignment horizontal="right"/>
    </xf>
    <xf numFmtId="0" fontId="0" fillId="0" borderId="0" xfId="0" applyFill="1" applyBorder="1" applyAlignment="1">
      <alignment horizontal="right"/>
    </xf>
    <xf numFmtId="0" fontId="2" fillId="0" borderId="0" xfId="0" applyFont="1" applyAlignment="1">
      <alignment horizontal="center"/>
    </xf>
    <xf numFmtId="0" fontId="0" fillId="0" borderId="0" xfId="0" applyAlignment="1">
      <alignment horizontal="center"/>
    </xf>
    <xf numFmtId="0" fontId="0" fillId="0" borderId="0" xfId="0" applyBorder="1"/>
    <xf numFmtId="0" fontId="0" fillId="0" borderId="0" xfId="0" applyAlignment="1">
      <alignment vertical="center"/>
    </xf>
    <xf numFmtId="0" fontId="0" fillId="0" borderId="0" xfId="0" applyAlignment="1"/>
    <xf numFmtId="0" fontId="0" fillId="0" borderId="0" xfId="0"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0" xfId="0" applyBorder="1" applyAlignment="1">
      <alignment wrapText="1"/>
    </xf>
    <xf numFmtId="0" fontId="0" fillId="0" borderId="0" xfId="0" applyAlignment="1"/>
    <xf numFmtId="0" fontId="0" fillId="0" borderId="0" xfId="0" applyBorder="1" applyAlignment="1">
      <alignment vertical="top"/>
    </xf>
    <xf numFmtId="0" fontId="7" fillId="0" borderId="0" xfId="0" applyFont="1"/>
    <xf numFmtId="0" fontId="0" fillId="0" borderId="0" xfId="0" applyFill="1" applyBorder="1" applyAlignment="1">
      <alignment vertical="top"/>
    </xf>
    <xf numFmtId="0" fontId="0" fillId="0" borderId="6" xfId="0" applyBorder="1" applyAlignment="1">
      <alignment vertical="top"/>
    </xf>
    <xf numFmtId="0" fontId="7" fillId="0" borderId="0" xfId="0" applyFont="1" applyBorder="1"/>
    <xf numFmtId="0" fontId="0" fillId="0" borderId="4" xfId="0" applyBorder="1" applyAlignment="1">
      <alignment horizontal="center" vertical="center"/>
    </xf>
    <xf numFmtId="0" fontId="0" fillId="0" borderId="0" xfId="0" applyBorder="1" applyAlignment="1">
      <alignment horizontal="center" vertical="top"/>
    </xf>
    <xf numFmtId="0" fontId="0" fillId="0" borderId="4" xfId="0" applyBorder="1" applyAlignment="1">
      <alignment horizontal="center" vertical="top"/>
    </xf>
    <xf numFmtId="0" fontId="0" fillId="5" borderId="0" xfId="0" applyFont="1" applyFill="1" applyBorder="1" applyAlignment="1">
      <alignment horizontal="center"/>
    </xf>
    <xf numFmtId="0" fontId="0" fillId="5" borderId="0" xfId="0" applyFill="1" applyBorder="1" applyAlignment="1">
      <alignment horizontal="center"/>
    </xf>
    <xf numFmtId="0" fontId="0" fillId="0" borderId="0" xfId="0" applyBorder="1" applyAlignment="1">
      <alignment horizontal="center" vertical="center" wrapText="1"/>
    </xf>
    <xf numFmtId="0" fontId="6" fillId="5" borderId="0" xfId="0" applyFont="1" applyFill="1" applyBorder="1" applyAlignment="1">
      <alignment horizontal="center"/>
    </xf>
    <xf numFmtId="0" fontId="8" fillId="5" borderId="0" xfId="1" applyFill="1" applyBorder="1" applyAlignment="1">
      <alignment horizontal="center"/>
    </xf>
    <xf numFmtId="2" fontId="0" fillId="3" borderId="1" xfId="0" applyNumberFormat="1" applyFill="1" applyBorder="1" applyAlignment="1">
      <alignment horizontal="center" vertical="top"/>
    </xf>
    <xf numFmtId="2" fontId="0" fillId="3" borderId="11" xfId="0" applyNumberFormat="1" applyFill="1" applyBorder="1" applyAlignment="1">
      <alignment horizontal="center" vertical="top"/>
    </xf>
    <xf numFmtId="2" fontId="0" fillId="3" borderId="1" xfId="0" applyNumberFormat="1" applyFill="1" applyBorder="1" applyAlignment="1">
      <alignment horizontal="center" vertical="center"/>
    </xf>
    <xf numFmtId="0" fontId="9" fillId="0" borderId="0" xfId="0" applyFont="1" applyAlignment="1">
      <alignment horizontal="center"/>
    </xf>
    <xf numFmtId="0" fontId="10" fillId="0" borderId="0" xfId="0" applyFont="1" applyAlignment="1">
      <alignment horizontal="right" vertical="top"/>
    </xf>
    <xf numFmtId="0" fontId="0" fillId="0" borderId="1" xfId="0" applyBorder="1" applyAlignment="1">
      <alignment horizontal="center" vertical="center"/>
    </xf>
    <xf numFmtId="0" fontId="0" fillId="0" borderId="0" xfId="0" applyAlignment="1">
      <alignment wrapText="1"/>
    </xf>
    <xf numFmtId="0" fontId="0"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0" fillId="0" borderId="0" xfId="0" applyAlignment="1">
      <alignment horizontal="left" vertical="center"/>
    </xf>
    <xf numFmtId="0" fontId="0" fillId="0" borderId="1" xfId="0" applyFont="1" applyFill="1" applyBorder="1" applyAlignment="1">
      <alignment horizontal="center" vertical="center" wrapText="1"/>
    </xf>
    <xf numFmtId="2" fontId="0" fillId="0" borderId="1" xfId="0" applyNumberFormat="1" applyFont="1" applyFill="1" applyBorder="1" applyAlignment="1">
      <alignment horizontal="center" vertical="center" wrapText="1"/>
    </xf>
    <xf numFmtId="0" fontId="3" fillId="0" borderId="0" xfId="0" applyFont="1" applyAlignment="1">
      <alignment horizontal="center" wrapText="1"/>
    </xf>
    <xf numFmtId="0" fontId="0" fillId="0" borderId="0" xfId="0" applyBorder="1" applyAlignment="1">
      <alignment vertical="top" wrapText="1"/>
    </xf>
    <xf numFmtId="0" fontId="0" fillId="5" borderId="1" xfId="0" applyFill="1" applyBorder="1" applyAlignment="1">
      <alignment horizontal="center" vertical="center" wrapText="1"/>
    </xf>
    <xf numFmtId="0" fontId="0" fillId="3" borderId="1" xfId="0" applyNumberFormat="1" applyFill="1" applyBorder="1" applyAlignment="1">
      <alignment horizontal="center" vertical="center" wrapText="1"/>
    </xf>
    <xf numFmtId="2" fontId="0" fillId="0" borderId="1" xfId="0" applyNumberFormat="1" applyFont="1" applyBorder="1" applyAlignment="1">
      <alignment horizontal="center" vertical="center" wrapText="1"/>
    </xf>
    <xf numFmtId="0" fontId="11" fillId="5" borderId="1" xfId="2" applyFill="1" applyBorder="1" applyAlignment="1">
      <alignment horizontal="center" vertical="center"/>
    </xf>
    <xf numFmtId="2" fontId="0" fillId="0" borderId="1" xfId="0" applyNumberFormat="1" applyFont="1" applyBorder="1" applyAlignment="1">
      <alignment horizontal="center" vertical="center"/>
    </xf>
    <xf numFmtId="0" fontId="0" fillId="5" borderId="1" xfId="0" applyFill="1" applyBorder="1" applyAlignment="1">
      <alignment horizontal="center" vertical="center"/>
    </xf>
    <xf numFmtId="0" fontId="3" fillId="5"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2" fillId="0" borderId="0" xfId="0" applyFont="1" applyFill="1" applyBorder="1" applyAlignment="1">
      <alignment vertical="top"/>
    </xf>
    <xf numFmtId="0" fontId="0" fillId="0" borderId="4" xfId="0" applyBorder="1" applyAlignment="1">
      <alignment vertical="top" wrapText="1"/>
    </xf>
    <xf numFmtId="0" fontId="0" fillId="0" borderId="0" xfId="0" applyBorder="1" applyAlignment="1">
      <alignment horizontal="center" vertical="center"/>
    </xf>
    <xf numFmtId="0" fontId="0" fillId="0" borderId="10" xfId="0" applyBorder="1" applyAlignment="1">
      <alignment horizontal="center" vertical="center"/>
    </xf>
    <xf numFmtId="164" fontId="0" fillId="3" borderId="1" xfId="0" applyNumberFormat="1" applyFill="1" applyBorder="1" applyAlignment="1">
      <alignment horizontal="center" vertical="center" wrapText="1"/>
    </xf>
    <xf numFmtId="0" fontId="4" fillId="0" borderId="0" xfId="0" applyFont="1" applyAlignment="1">
      <alignment horizontal="center"/>
    </xf>
    <xf numFmtId="0" fontId="0" fillId="0" borderId="0" xfId="0" applyAlignment="1"/>
    <xf numFmtId="0" fontId="3" fillId="0" borderId="0" xfId="0" applyFont="1" applyAlignment="1">
      <alignment horizontal="center"/>
    </xf>
    <xf numFmtId="0" fontId="0" fillId="0" borderId="0" xfId="0" applyAlignment="1">
      <alignment wrapText="1"/>
    </xf>
    <xf numFmtId="0" fontId="14" fillId="0" borderId="0" xfId="0" applyFont="1" applyAlignment="1">
      <alignment wrapText="1"/>
    </xf>
    <xf numFmtId="2" fontId="0" fillId="0" borderId="0" xfId="0" applyNumberFormat="1" applyBorder="1" applyAlignment="1">
      <alignment horizontal="center" vertical="center"/>
    </xf>
    <xf numFmtId="2" fontId="6" fillId="0" borderId="0" xfId="0" applyNumberFormat="1" applyFont="1" applyFill="1" applyBorder="1" applyAlignment="1">
      <alignment horizontal="center" vertical="top"/>
    </xf>
    <xf numFmtId="0" fontId="15" fillId="0" borderId="0" xfId="0" applyFont="1" applyAlignment="1">
      <alignment horizontal="center"/>
    </xf>
    <xf numFmtId="0" fontId="0" fillId="0" borderId="0" xfId="0" applyAlignment="1">
      <alignment horizontal="left"/>
    </xf>
    <xf numFmtId="0" fontId="13" fillId="0" borderId="0" xfId="3" applyAlignment="1">
      <alignment vertical="center" wrapText="1"/>
    </xf>
    <xf numFmtId="2" fontId="0" fillId="0" borderId="0" xfId="0" applyNumberFormat="1" applyAlignment="1">
      <alignment horizontal="center" vertical="center"/>
    </xf>
    <xf numFmtId="0" fontId="7" fillId="0" borderId="1" xfId="0" applyFont="1" applyBorder="1" applyAlignment="1">
      <alignment horizontal="center" vertical="center"/>
    </xf>
    <xf numFmtId="0" fontId="0" fillId="0" borderId="0" xfId="0" applyFont="1"/>
    <xf numFmtId="0" fontId="16" fillId="0" borderId="1" xfId="0" applyFont="1" applyBorder="1" applyAlignment="1">
      <alignment horizontal="center" vertical="center"/>
    </xf>
    <xf numFmtId="0" fontId="16" fillId="0" borderId="10" xfId="0" applyFont="1" applyBorder="1" applyAlignment="1">
      <alignment horizontal="center" vertical="center"/>
    </xf>
    <xf numFmtId="0" fontId="4" fillId="0" borderId="0" xfId="0" applyFont="1" applyAlignment="1">
      <alignment horizontal="center"/>
    </xf>
    <xf numFmtId="0" fontId="0" fillId="0" borderId="0" xfId="0" applyBorder="1" applyAlignment="1">
      <alignment horizontal="left" vertical="top" wrapText="1"/>
    </xf>
    <xf numFmtId="0" fontId="0" fillId="0" borderId="0" xfId="0" applyAlignment="1">
      <alignment wrapText="1"/>
    </xf>
    <xf numFmtId="0" fontId="0" fillId="0" borderId="1" xfId="0"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top"/>
    </xf>
    <xf numFmtId="0" fontId="0" fillId="5" borderId="0" xfId="0" applyFill="1" applyBorder="1" applyAlignment="1">
      <alignment horizontal="center" vertical="center"/>
    </xf>
    <xf numFmtId="0" fontId="0" fillId="5" borderId="0" xfId="0" applyFill="1" applyBorder="1" applyAlignment="1">
      <alignment horizontal="center" vertical="center" wrapText="1"/>
    </xf>
    <xf numFmtId="0" fontId="11" fillId="5" borderId="0" xfId="2" applyFill="1" applyBorder="1" applyAlignment="1">
      <alignment horizontal="center" vertical="center"/>
    </xf>
    <xf numFmtId="0" fontId="17" fillId="0" borderId="0" xfId="0" applyFont="1" applyFill="1" applyBorder="1" applyAlignment="1">
      <alignment vertical="top"/>
    </xf>
    <xf numFmtId="0" fontId="17" fillId="0" borderId="0" xfId="0" applyFont="1"/>
    <xf numFmtId="2" fontId="0" fillId="0" borderId="0" xfId="0" applyNumberFormat="1" applyFont="1" applyFill="1" applyBorder="1" applyAlignment="1">
      <alignment horizontal="center" vertical="center"/>
    </xf>
    <xf numFmtId="2" fontId="0" fillId="4" borderId="1" xfId="0" applyNumberFormat="1" applyFill="1" applyBorder="1" applyAlignment="1" applyProtection="1">
      <alignment horizontal="center" vertical="center"/>
      <protection locked="0"/>
    </xf>
    <xf numFmtId="2" fontId="0" fillId="0" borderId="10"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1" xfId="0" applyFill="1" applyBorder="1" applyAlignment="1" applyProtection="1">
      <alignment horizontal="center" vertical="center" wrapText="1"/>
      <protection locked="0"/>
    </xf>
    <xf numFmtId="164" fontId="0" fillId="4" borderId="1" xfId="0" applyNumberFormat="1"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2" fillId="0" borderId="0" xfId="0" applyFont="1" applyAlignment="1">
      <alignment horizontal="center" wrapText="1"/>
    </xf>
    <xf numFmtId="0" fontId="0" fillId="0" borderId="0" xfId="0" applyAlignment="1"/>
    <xf numFmtId="0" fontId="4" fillId="0" borderId="0" xfId="0" applyFont="1" applyAlignment="1">
      <alignment horizontal="center"/>
    </xf>
    <xf numFmtId="0" fontId="0" fillId="0" borderId="6" xfId="0" applyBorder="1" applyAlignment="1"/>
    <xf numFmtId="0" fontId="9" fillId="0" borderId="0" xfId="0" applyFont="1" applyAlignment="1">
      <alignment horizontal="center" vertical="center"/>
    </xf>
    <xf numFmtId="0" fontId="3" fillId="0" borderId="0" xfId="0" applyFont="1" applyAlignment="1">
      <alignment horizontal="center"/>
    </xf>
    <xf numFmtId="49" fontId="0" fillId="2" borderId="3" xfId="0" applyNumberFormat="1" applyFill="1" applyBorder="1" applyAlignment="1" applyProtection="1">
      <alignment horizontal="left" vertical="top" wrapText="1"/>
      <protection locked="0"/>
    </xf>
    <xf numFmtId="49" fontId="0" fillId="2" borderId="4" xfId="0" applyNumberFormat="1" applyFill="1" applyBorder="1" applyAlignment="1" applyProtection="1">
      <alignment horizontal="left" vertical="top" wrapText="1"/>
      <protection locked="0"/>
    </xf>
    <xf numFmtId="49" fontId="0" fillId="2" borderId="4" xfId="0" applyNumberFormat="1" applyFill="1" applyBorder="1" applyAlignment="1" applyProtection="1">
      <alignment wrapText="1"/>
      <protection locked="0"/>
    </xf>
    <xf numFmtId="49" fontId="0" fillId="2" borderId="5" xfId="0" applyNumberFormat="1" applyFill="1" applyBorder="1" applyAlignment="1" applyProtection="1">
      <alignment wrapText="1"/>
      <protection locked="0"/>
    </xf>
    <xf numFmtId="49" fontId="0" fillId="2" borderId="2" xfId="0" applyNumberFormat="1" applyFill="1" applyBorder="1" applyAlignment="1" applyProtection="1">
      <alignment horizontal="left" vertical="top" wrapText="1"/>
      <protection locked="0"/>
    </xf>
    <xf numFmtId="49" fontId="0" fillId="2" borderId="0" xfId="0" applyNumberFormat="1" applyFill="1" applyBorder="1" applyAlignment="1" applyProtection="1">
      <alignment horizontal="left" vertical="top" wrapText="1"/>
      <protection locked="0"/>
    </xf>
    <xf numFmtId="49" fontId="0" fillId="2" borderId="0" xfId="0" applyNumberFormat="1" applyFill="1" applyBorder="1" applyAlignment="1" applyProtection="1">
      <alignment wrapText="1"/>
      <protection locked="0"/>
    </xf>
    <xf numFmtId="49" fontId="0" fillId="2" borderId="6" xfId="0" applyNumberFormat="1" applyFill="1" applyBorder="1" applyAlignment="1" applyProtection="1">
      <alignment wrapText="1"/>
      <protection locked="0"/>
    </xf>
    <xf numFmtId="49" fontId="0" fillId="2" borderId="7" xfId="0" applyNumberFormat="1" applyFill="1" applyBorder="1" applyAlignment="1" applyProtection="1">
      <alignment horizontal="left" vertical="top" wrapText="1"/>
      <protection locked="0"/>
    </xf>
    <xf numFmtId="49" fontId="0" fillId="2" borderId="8" xfId="0" applyNumberFormat="1" applyFill="1" applyBorder="1" applyAlignment="1" applyProtection="1">
      <alignment horizontal="left" vertical="top" wrapText="1"/>
      <protection locked="0"/>
    </xf>
    <xf numFmtId="49" fontId="0" fillId="2" borderId="8" xfId="0" applyNumberFormat="1" applyFill="1" applyBorder="1" applyAlignment="1" applyProtection="1">
      <alignment wrapText="1"/>
      <protection locked="0"/>
    </xf>
    <xf numFmtId="49" fontId="0" fillId="2" borderId="9" xfId="0" applyNumberFormat="1" applyFill="1" applyBorder="1" applyAlignment="1" applyProtection="1">
      <alignment wrapText="1"/>
      <protection locked="0"/>
    </xf>
    <xf numFmtId="0" fontId="4" fillId="0" borderId="0" xfId="0" applyFont="1" applyAlignment="1">
      <alignment horizontal="center" wrapText="1"/>
    </xf>
    <xf numFmtId="2" fontId="0" fillId="3" borderId="1" xfId="0" applyNumberFormat="1" applyFont="1" applyFill="1" applyBorder="1" applyAlignment="1">
      <alignment horizontal="center" vertical="center"/>
    </xf>
    <xf numFmtId="0" fontId="7" fillId="0" borderId="0" xfId="0" applyFont="1" applyAlignment="1">
      <alignment horizontal="left" vertical="top" wrapText="1"/>
    </xf>
    <xf numFmtId="0" fontId="9" fillId="0" borderId="0" xfId="0" applyFont="1" applyAlignment="1">
      <alignment horizontal="center"/>
    </xf>
    <xf numFmtId="0" fontId="0" fillId="0" borderId="0" xfId="0" applyBorder="1" applyAlignment="1">
      <alignment horizontal="left" vertical="top" wrapText="1"/>
    </xf>
    <xf numFmtId="0" fontId="0" fillId="0" borderId="0" xfId="0" applyBorder="1" applyAlignment="1">
      <alignment horizontal="center" vertical="top" wrapText="1"/>
    </xf>
    <xf numFmtId="0" fontId="17" fillId="0" borderId="0" xfId="0" applyFont="1" applyFill="1" applyBorder="1" applyAlignment="1">
      <alignment vertical="top"/>
    </xf>
    <xf numFmtId="0" fontId="6" fillId="0" borderId="0" xfId="0" applyFont="1" applyAlignment="1">
      <alignment vertical="top"/>
    </xf>
    <xf numFmtId="0" fontId="13" fillId="0" borderId="0" xfId="3" applyAlignment="1" applyProtection="1">
      <alignment horizontal="left" vertical="top" wrapText="1"/>
      <protection locked="0"/>
    </xf>
    <xf numFmtId="0" fontId="6" fillId="0" borderId="0" xfId="3" applyFont="1" applyAlignment="1">
      <alignment horizontal="left" vertical="top" wrapText="1"/>
    </xf>
    <xf numFmtId="0" fontId="13" fillId="0" borderId="0" xfId="3" applyAlignment="1">
      <alignment horizontal="left" vertical="top" wrapText="1"/>
    </xf>
    <xf numFmtId="0" fontId="13" fillId="0" borderId="0" xfId="3" applyAlignment="1" applyProtection="1">
      <alignment horizontal="left"/>
      <protection locked="0"/>
    </xf>
    <xf numFmtId="0" fontId="0" fillId="0" borderId="0" xfId="0" applyAlignment="1">
      <alignment wrapText="1"/>
    </xf>
    <xf numFmtId="0" fontId="0" fillId="0" borderId="0" xfId="0" applyAlignment="1">
      <alignment horizontal="left" vertical="top" wrapText="1"/>
    </xf>
  </cellXfs>
  <cellStyles count="4">
    <cellStyle name="Good" xfId="2" builtinId="26"/>
    <cellStyle name="Hyperlink" xfId="3" builtinId="8"/>
    <cellStyle name="Normal" xfId="0" builtinId="0"/>
    <cellStyle name="Normal 2" xfId="1"/>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114301</xdr:colOff>
      <xdr:row>18</xdr:row>
      <xdr:rowOff>161926</xdr:rowOff>
    </xdr:from>
    <xdr:to>
      <xdr:col>4</xdr:col>
      <xdr:colOff>504825</xdr:colOff>
      <xdr:row>25</xdr:row>
      <xdr:rowOff>179444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85851" y="3743326"/>
          <a:ext cx="1609724" cy="1351018"/>
        </a:xfrm>
        <a:prstGeom prst="rect">
          <a:avLst/>
        </a:prstGeom>
      </xdr:spPr>
    </xdr:pic>
    <xdr:clientData/>
  </xdr:twoCellAnchor>
  <xdr:twoCellAnchor editAs="oneCell">
    <xdr:from>
      <xdr:col>2</xdr:col>
      <xdr:colOff>104775</xdr:colOff>
      <xdr:row>26</xdr:row>
      <xdr:rowOff>104775</xdr:rowOff>
    </xdr:from>
    <xdr:to>
      <xdr:col>6</xdr:col>
      <xdr:colOff>400050</xdr:colOff>
      <xdr:row>30</xdr:row>
      <xdr:rowOff>148978</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076325" y="4448175"/>
          <a:ext cx="2733675" cy="806203"/>
        </a:xfrm>
        <a:prstGeom prst="rect">
          <a:avLst/>
        </a:prstGeom>
      </xdr:spPr>
    </xdr:pic>
    <xdr:clientData/>
  </xdr:twoCellAnchor>
  <xdr:twoCellAnchor editAs="oneCell">
    <xdr:from>
      <xdr:col>2</xdr:col>
      <xdr:colOff>104776</xdr:colOff>
      <xdr:row>31</xdr:row>
      <xdr:rowOff>47625</xdr:rowOff>
    </xdr:from>
    <xdr:to>
      <xdr:col>6</xdr:col>
      <xdr:colOff>447804</xdr:colOff>
      <xdr:row>38</xdr:row>
      <xdr:rowOff>114300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1076326" y="5343525"/>
          <a:ext cx="2781428" cy="1400175"/>
        </a:xfrm>
        <a:prstGeom prst="rect">
          <a:avLst/>
        </a:prstGeom>
      </xdr:spPr>
    </xdr:pic>
    <xdr:clientData/>
  </xdr:twoCellAnchor>
  <xdr:twoCellAnchor editAs="oneCell">
    <xdr:from>
      <xdr:col>2</xdr:col>
      <xdr:colOff>66676</xdr:colOff>
      <xdr:row>39</xdr:row>
      <xdr:rowOff>114301</xdr:rowOff>
    </xdr:from>
    <xdr:to>
      <xdr:col>8</xdr:col>
      <xdr:colOff>333376</xdr:colOff>
      <xdr:row>43</xdr:row>
      <xdr:rowOff>178876</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4"/>
        <a:stretch>
          <a:fillRect/>
        </a:stretch>
      </xdr:blipFill>
      <xdr:spPr>
        <a:xfrm>
          <a:off x="1038226" y="6934201"/>
          <a:ext cx="3924300" cy="8265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moc.oocl.com/party/sailingschedule/ss_expresslink_embed.jsf;jsessionid=8bedc3d9cf65682b6b4a1b913579833db0299343efb0c6e31bbe33209dae5fac.e38Nbx4Nc30LaO0OahuNbNyLci0?&amp;ANONYMOUS_TOKEN=CVIqBnlknwuFDDiLaTCDMCCOOCL&amp;ENTRY=MCC&amp;ENTRY_TYPE=OOCL&amp;PREFER_LANGUA" TargetMode="External"/><Relationship Id="rId1" Type="http://schemas.openxmlformats.org/officeDocument/2006/relationships/hyperlink" Target="http://www.oocl.com/eng/ourservices/oversizedcargo/Pages/default.aspx"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48"/>
  <sheetViews>
    <sheetView showGridLines="0" showRowColHeaders="0" tabSelected="1" zoomScaleNormal="100" workbookViewId="0">
      <selection activeCell="D8" sqref="D8"/>
    </sheetView>
  </sheetViews>
  <sheetFormatPr defaultRowHeight="15" x14ac:dyDescent="0.25"/>
  <cols>
    <col min="1" max="1" width="4.85546875" customWidth="1"/>
    <col min="2" max="2" width="13.140625" customWidth="1"/>
    <col min="3" max="3" width="11.28515625" bestFit="1" customWidth="1"/>
    <col min="4" max="4" width="10.85546875" customWidth="1"/>
  </cols>
  <sheetData>
    <row r="1" spans="1:9" ht="26.25" x14ac:dyDescent="0.25">
      <c r="A1" s="95" t="s">
        <v>117</v>
      </c>
      <c r="B1" s="95"/>
      <c r="C1" s="95"/>
      <c r="D1" s="95"/>
      <c r="E1" s="95"/>
      <c r="F1" s="95"/>
      <c r="G1" s="95"/>
      <c r="H1" s="95"/>
      <c r="I1" s="95"/>
    </row>
    <row r="3" spans="1:9" ht="15" customHeight="1" x14ac:dyDescent="0.25">
      <c r="A3" s="93" t="s">
        <v>8</v>
      </c>
      <c r="B3" s="92"/>
      <c r="C3" s="2" t="s">
        <v>6</v>
      </c>
      <c r="D3" s="89"/>
      <c r="E3" s="2" t="s">
        <v>65</v>
      </c>
      <c r="F3" s="111" t="s">
        <v>148</v>
      </c>
      <c r="G3" s="111"/>
      <c r="H3" s="111"/>
    </row>
    <row r="4" spans="1:9" x14ac:dyDescent="0.25">
      <c r="B4" s="4"/>
      <c r="C4" s="2" t="s">
        <v>67</v>
      </c>
      <c r="D4" s="87" t="s">
        <v>121</v>
      </c>
      <c r="E4" s="2"/>
      <c r="F4" s="111"/>
      <c r="G4" s="111"/>
      <c r="H4" s="111"/>
    </row>
    <row r="5" spans="1:9" x14ac:dyDescent="0.25">
      <c r="B5" s="4"/>
      <c r="C5" s="2" t="s">
        <v>68</v>
      </c>
      <c r="D5" s="87" t="s">
        <v>121</v>
      </c>
      <c r="E5" s="2"/>
      <c r="F5" s="111"/>
      <c r="G5" s="111"/>
      <c r="H5" s="111"/>
    </row>
    <row r="6" spans="1:9" ht="15" customHeight="1" x14ac:dyDescent="0.25">
      <c r="B6" s="4"/>
      <c r="C6" s="2" t="s">
        <v>7</v>
      </c>
      <c r="D6" s="90"/>
      <c r="E6" s="2" t="s">
        <v>65</v>
      </c>
      <c r="F6" s="111" t="s">
        <v>119</v>
      </c>
      <c r="G6" s="111"/>
      <c r="H6" s="111"/>
    </row>
    <row r="7" spans="1:9" ht="15" customHeight="1" x14ac:dyDescent="0.25">
      <c r="B7" s="4"/>
      <c r="C7" s="2"/>
      <c r="D7" s="24"/>
      <c r="E7" s="2"/>
      <c r="F7" s="111"/>
      <c r="G7" s="111"/>
      <c r="H7" s="111"/>
    </row>
    <row r="8" spans="1:9" x14ac:dyDescent="0.25">
      <c r="A8" s="8"/>
      <c r="B8" s="8"/>
      <c r="C8" s="2" t="s">
        <v>70</v>
      </c>
      <c r="D8" s="87"/>
      <c r="E8" s="31" t="s">
        <v>118</v>
      </c>
      <c r="F8" s="111" t="s">
        <v>136</v>
      </c>
      <c r="G8" s="111"/>
      <c r="H8" s="111"/>
    </row>
    <row r="9" spans="1:9" ht="15" customHeight="1" x14ac:dyDescent="0.25">
      <c r="A9" s="8"/>
      <c r="B9" s="8"/>
      <c r="C9" s="2" t="s">
        <v>69</v>
      </c>
      <c r="D9" s="87"/>
      <c r="E9" s="2"/>
      <c r="F9" s="111"/>
      <c r="G9" s="111"/>
      <c r="H9" s="111"/>
    </row>
    <row r="10" spans="1:9" x14ac:dyDescent="0.25">
      <c r="A10" s="8"/>
      <c r="B10" s="8"/>
      <c r="C10" s="2" t="s">
        <v>112</v>
      </c>
      <c r="D10" s="88" t="s">
        <v>164</v>
      </c>
      <c r="E10" s="31" t="s">
        <v>134</v>
      </c>
      <c r="F10" s="111" t="s">
        <v>147</v>
      </c>
      <c r="G10" s="111"/>
      <c r="H10" s="111"/>
    </row>
    <row r="11" spans="1:9" ht="15" customHeight="1" x14ac:dyDescent="0.25">
      <c r="A11" s="13"/>
      <c r="B11" s="13"/>
      <c r="C11" s="2" t="s">
        <v>132</v>
      </c>
      <c r="D11" s="55">
        <f ca="1">TODAY()</f>
        <v>42907</v>
      </c>
      <c r="E11" s="31"/>
      <c r="F11" s="111"/>
      <c r="G11" s="111"/>
      <c r="H11" s="111"/>
    </row>
    <row r="12" spans="1:9" ht="15" customHeight="1" x14ac:dyDescent="0.25">
      <c r="A12" s="8"/>
      <c r="B12" s="8"/>
      <c r="C12" s="2" t="s">
        <v>135</v>
      </c>
      <c r="D12" s="43" t="e">
        <f ca="1">NETWORKDAYS(D11,D10)-1</f>
        <v>#VALUE!</v>
      </c>
      <c r="F12" s="111"/>
      <c r="G12" s="111"/>
      <c r="H12" s="111"/>
    </row>
    <row r="13" spans="1:9" ht="15" customHeight="1" x14ac:dyDescent="0.25">
      <c r="B13" s="4"/>
      <c r="D13" s="19"/>
      <c r="E13" s="31" t="s">
        <v>149</v>
      </c>
      <c r="F13" s="111" t="s">
        <v>133</v>
      </c>
      <c r="G13" s="111"/>
      <c r="H13" s="111"/>
    </row>
    <row r="14" spans="1:9" x14ac:dyDescent="0.25">
      <c r="A14" s="93" t="s">
        <v>0</v>
      </c>
      <c r="B14" s="92"/>
      <c r="C14" s="2" t="s">
        <v>9</v>
      </c>
      <c r="D14" s="86" t="s">
        <v>121</v>
      </c>
      <c r="F14" s="111"/>
      <c r="G14" s="111"/>
      <c r="H14" s="111"/>
    </row>
    <row r="15" spans="1:9" x14ac:dyDescent="0.25">
      <c r="B15" s="4"/>
      <c r="C15" s="2" t="s">
        <v>10</v>
      </c>
      <c r="D15" s="86" t="s">
        <v>121</v>
      </c>
      <c r="F15" s="111"/>
      <c r="G15" s="111"/>
      <c r="H15" s="111"/>
    </row>
    <row r="16" spans="1:9" x14ac:dyDescent="0.25">
      <c r="B16" s="4"/>
      <c r="C16" s="2" t="s">
        <v>26</v>
      </c>
      <c r="D16" s="86" t="s">
        <v>121</v>
      </c>
      <c r="E16" s="6"/>
      <c r="F16" s="111"/>
      <c r="G16" s="111"/>
      <c r="H16" s="111"/>
    </row>
    <row r="17" spans="1:9" x14ac:dyDescent="0.25">
      <c r="D17" s="9"/>
      <c r="F17" s="111"/>
      <c r="G17" s="111"/>
      <c r="H17" s="111"/>
    </row>
    <row r="18" spans="1:9" x14ac:dyDescent="0.25">
      <c r="A18" s="109" t="s">
        <v>14</v>
      </c>
      <c r="B18" s="92"/>
      <c r="C18" s="3" t="s">
        <v>11</v>
      </c>
      <c r="D18" s="83">
        <v>0</v>
      </c>
      <c r="E18" t="s">
        <v>58</v>
      </c>
      <c r="F18" s="27">
        <f>D18/0.01</f>
        <v>0</v>
      </c>
      <c r="G18" s="11" t="s">
        <v>116</v>
      </c>
    </row>
    <row r="19" spans="1:9" ht="15" customHeight="1" x14ac:dyDescent="0.25">
      <c r="A19" s="93" t="s">
        <v>142</v>
      </c>
      <c r="B19" s="92"/>
      <c r="C19" s="3" t="s">
        <v>13</v>
      </c>
      <c r="D19" s="83">
        <v>0</v>
      </c>
      <c r="E19" t="s">
        <v>58</v>
      </c>
      <c r="F19" s="27">
        <f t="shared" ref="F19:F20" si="0">D19/0.01</f>
        <v>0</v>
      </c>
      <c r="G19" s="11" t="s">
        <v>116</v>
      </c>
    </row>
    <row r="20" spans="1:9" ht="15" customHeight="1" x14ac:dyDescent="0.25">
      <c r="A20" s="60"/>
      <c r="B20" s="60"/>
      <c r="C20" s="3" t="s">
        <v>12</v>
      </c>
      <c r="D20" s="83">
        <v>0</v>
      </c>
      <c r="E20" t="s">
        <v>58</v>
      </c>
      <c r="F20" s="27">
        <f t="shared" si="0"/>
        <v>0</v>
      </c>
      <c r="G20" s="11" t="s">
        <v>116</v>
      </c>
    </row>
    <row r="21" spans="1:9" x14ac:dyDescent="0.25">
      <c r="A21" s="60"/>
      <c r="B21" s="60"/>
      <c r="D21" s="9"/>
      <c r="F21" s="20"/>
    </row>
    <row r="22" spans="1:9" x14ac:dyDescent="0.25">
      <c r="A22" s="93" t="s">
        <v>15</v>
      </c>
      <c r="B22" s="92"/>
      <c r="C22" s="3" t="s">
        <v>36</v>
      </c>
      <c r="D22" s="29" t="e">
        <f>IF((D18-Data!H9)&gt;0,(D18-Data!H9)/2,"0.00")</f>
        <v>#N/A</v>
      </c>
      <c r="E22" s="17" t="s">
        <v>58</v>
      </c>
      <c r="F22" s="27" t="e">
        <f>IF(D22&gt;0,(D22/0.01),"")</f>
        <v>#N/A</v>
      </c>
      <c r="G22" s="11" t="s">
        <v>116</v>
      </c>
      <c r="H22" s="11"/>
      <c r="I22" s="11"/>
    </row>
    <row r="23" spans="1:9" x14ac:dyDescent="0.25">
      <c r="A23" s="93" t="s">
        <v>150</v>
      </c>
      <c r="B23" s="92"/>
      <c r="C23" s="3" t="s">
        <v>35</v>
      </c>
      <c r="D23" s="29" t="e">
        <f>IF((D18-Data!H9)&gt;0,(D18-Data!H9)/2,"0.00")</f>
        <v>#N/A</v>
      </c>
      <c r="E23" s="14" t="s">
        <v>58</v>
      </c>
      <c r="F23" s="27" t="e">
        <f t="shared" ref="F23:F26" si="1">D23/0.01</f>
        <v>#N/A</v>
      </c>
      <c r="G23" s="11" t="s">
        <v>116</v>
      </c>
      <c r="H23" s="11"/>
      <c r="I23" s="11"/>
    </row>
    <row r="24" spans="1:9" x14ac:dyDescent="0.25">
      <c r="C24" s="3" t="s">
        <v>17</v>
      </c>
      <c r="D24" s="29" t="e">
        <f>IF((D19-Data!I9)&gt;0,(D19-Data!I9)/2,"0.00")</f>
        <v>#N/A</v>
      </c>
      <c r="E24" s="14" t="s">
        <v>58</v>
      </c>
      <c r="F24" s="27" t="e">
        <f t="shared" si="1"/>
        <v>#N/A</v>
      </c>
      <c r="G24" s="11" t="s">
        <v>116</v>
      </c>
      <c r="H24" s="11"/>
      <c r="I24" s="11"/>
    </row>
    <row r="25" spans="1:9" x14ac:dyDescent="0.25">
      <c r="C25" s="3" t="s">
        <v>18</v>
      </c>
      <c r="D25" s="29" t="e">
        <f>IF((D19-Data!I9)&gt;0,(D19-Data!I9)/2,"0.00")</f>
        <v>#N/A</v>
      </c>
      <c r="E25" s="14" t="s">
        <v>58</v>
      </c>
      <c r="F25" s="27" t="e">
        <f t="shared" si="1"/>
        <v>#N/A</v>
      </c>
      <c r="G25" s="11" t="s">
        <v>116</v>
      </c>
      <c r="H25" s="11"/>
      <c r="I25" s="11"/>
    </row>
    <row r="26" spans="1:9" x14ac:dyDescent="0.25">
      <c r="C26" s="3" t="s">
        <v>19</v>
      </c>
      <c r="D26" s="29" t="e">
        <f>IF((D20-Data!J9)&gt;0,(D20-Data!J9),"0.00")</f>
        <v>#N/A</v>
      </c>
      <c r="E26" s="14" t="s">
        <v>58</v>
      </c>
      <c r="F26" s="28" t="e">
        <f t="shared" si="1"/>
        <v>#N/A</v>
      </c>
      <c r="G26" s="11" t="s">
        <v>116</v>
      </c>
      <c r="H26" s="11"/>
      <c r="I26" s="11"/>
    </row>
    <row r="27" spans="1:9" x14ac:dyDescent="0.25">
      <c r="D27" s="9"/>
      <c r="F27" s="21"/>
    </row>
    <row r="28" spans="1:9" x14ac:dyDescent="0.25">
      <c r="A28" s="93" t="s">
        <v>20</v>
      </c>
      <c r="B28" s="92"/>
      <c r="C28" s="3" t="s">
        <v>14</v>
      </c>
      <c r="D28" s="83">
        <v>0</v>
      </c>
      <c r="E28" s="18" t="s">
        <v>59</v>
      </c>
      <c r="F28" s="27">
        <f>D28*0.001</f>
        <v>0</v>
      </c>
      <c r="G28" s="16" t="s">
        <v>66</v>
      </c>
    </row>
    <row r="29" spans="1:9" x14ac:dyDescent="0.25">
      <c r="A29" s="96"/>
      <c r="B29" s="92"/>
      <c r="C29" s="3" t="s">
        <v>21</v>
      </c>
      <c r="D29" s="84">
        <v>0</v>
      </c>
      <c r="E29" s="15" t="s">
        <v>59</v>
      </c>
      <c r="F29" s="27">
        <f>D29*0.001</f>
        <v>0</v>
      </c>
      <c r="G29" s="16" t="s">
        <v>66</v>
      </c>
    </row>
    <row r="30" spans="1:9" x14ac:dyDescent="0.25">
      <c r="A30" s="58"/>
      <c r="B30" s="57"/>
      <c r="C30" s="3"/>
      <c r="D30" s="61"/>
      <c r="E30" s="15"/>
      <c r="F30" s="62"/>
      <c r="G30" s="16"/>
    </row>
    <row r="31" spans="1:9" x14ac:dyDescent="0.25">
      <c r="A31" s="93" t="s">
        <v>151</v>
      </c>
      <c r="B31" s="93"/>
      <c r="C31" s="110" t="e">
        <f>Data!H20</f>
        <v>#N/A</v>
      </c>
      <c r="D31" s="110"/>
      <c r="E31" s="68" t="s">
        <v>163</v>
      </c>
      <c r="F31" s="62"/>
      <c r="G31" s="16"/>
    </row>
    <row r="32" spans="1:9" x14ac:dyDescent="0.25">
      <c r="A32" s="71"/>
      <c r="B32" s="71"/>
      <c r="C32" s="82"/>
      <c r="D32" s="82"/>
      <c r="E32" s="68"/>
      <c r="F32" s="62"/>
      <c r="G32" s="16"/>
    </row>
    <row r="33" spans="1:8" x14ac:dyDescent="0.25">
      <c r="A33" s="91" t="s">
        <v>174</v>
      </c>
      <c r="B33" s="92"/>
      <c r="C33" s="73"/>
    </row>
    <row r="34" spans="1:8" x14ac:dyDescent="0.25">
      <c r="B34" s="85">
        <v>0</v>
      </c>
      <c r="C34" s="37" t="s">
        <v>60</v>
      </c>
      <c r="D34" s="85">
        <v>6</v>
      </c>
      <c r="E34" s="37" t="s">
        <v>61</v>
      </c>
      <c r="F34" s="9"/>
      <c r="G34" s="29">
        <f>(B34*0.3048)+((D34/12)*0.3048)</f>
        <v>0.15240000000000001</v>
      </c>
      <c r="H34" s="37" t="s">
        <v>58</v>
      </c>
    </row>
    <row r="35" spans="1:8" x14ac:dyDescent="0.25">
      <c r="B35" s="7"/>
      <c r="C35" s="7"/>
      <c r="D35" s="7"/>
      <c r="E35" s="7"/>
      <c r="F35" s="7"/>
      <c r="G35" s="7"/>
      <c r="H35" s="7"/>
    </row>
    <row r="36" spans="1:8" x14ac:dyDescent="0.25">
      <c r="B36" s="85">
        <v>0</v>
      </c>
      <c r="C36" s="7" t="s">
        <v>64</v>
      </c>
      <c r="D36" s="7"/>
      <c r="E36" s="29">
        <f>B36*0.453592</f>
        <v>0</v>
      </c>
      <c r="F36" s="7" t="s">
        <v>59</v>
      </c>
      <c r="G36" s="7"/>
      <c r="H36" s="7"/>
    </row>
    <row r="38" spans="1:8" x14ac:dyDescent="0.25">
      <c r="A38" s="93" t="s">
        <v>22</v>
      </c>
      <c r="B38" s="94"/>
      <c r="C38" s="97"/>
      <c r="D38" s="98"/>
      <c r="E38" s="98"/>
      <c r="F38" s="98"/>
      <c r="G38" s="99"/>
      <c r="H38" s="100"/>
    </row>
    <row r="39" spans="1:8" x14ac:dyDescent="0.25">
      <c r="A39" s="93" t="s">
        <v>23</v>
      </c>
      <c r="B39" s="94"/>
      <c r="C39" s="101"/>
      <c r="D39" s="102"/>
      <c r="E39" s="102"/>
      <c r="F39" s="102"/>
      <c r="G39" s="103"/>
      <c r="H39" s="104"/>
    </row>
    <row r="40" spans="1:8" x14ac:dyDescent="0.25">
      <c r="A40" s="93" t="s">
        <v>62</v>
      </c>
      <c r="B40" s="94"/>
      <c r="C40" s="101"/>
      <c r="D40" s="102"/>
      <c r="E40" s="102"/>
      <c r="F40" s="102"/>
      <c r="G40" s="103"/>
      <c r="H40" s="104"/>
    </row>
    <row r="41" spans="1:8" x14ac:dyDescent="0.25">
      <c r="A41" s="93" t="s">
        <v>63</v>
      </c>
      <c r="B41" s="94"/>
      <c r="C41" s="101"/>
      <c r="D41" s="102"/>
      <c r="E41" s="102"/>
      <c r="F41" s="102"/>
      <c r="G41" s="103"/>
      <c r="H41" s="104"/>
    </row>
    <row r="42" spans="1:8" x14ac:dyDescent="0.25">
      <c r="C42" s="101"/>
      <c r="D42" s="102"/>
      <c r="E42" s="102"/>
      <c r="F42" s="102"/>
      <c r="G42" s="103"/>
      <c r="H42" s="104"/>
    </row>
    <row r="43" spans="1:8" x14ac:dyDescent="0.25">
      <c r="C43" s="101"/>
      <c r="D43" s="102"/>
      <c r="E43" s="102"/>
      <c r="F43" s="102"/>
      <c r="G43" s="103"/>
      <c r="H43" s="104"/>
    </row>
    <row r="44" spans="1:8" x14ac:dyDescent="0.25">
      <c r="C44" s="101"/>
      <c r="D44" s="102"/>
      <c r="E44" s="102"/>
      <c r="F44" s="102"/>
      <c r="G44" s="103"/>
      <c r="H44" s="104"/>
    </row>
    <row r="45" spans="1:8" x14ac:dyDescent="0.25">
      <c r="C45" s="101"/>
      <c r="D45" s="102"/>
      <c r="E45" s="102"/>
      <c r="F45" s="102"/>
      <c r="G45" s="103"/>
      <c r="H45" s="104"/>
    </row>
    <row r="46" spans="1:8" x14ac:dyDescent="0.25">
      <c r="C46" s="101"/>
      <c r="D46" s="102"/>
      <c r="E46" s="102"/>
      <c r="F46" s="102"/>
      <c r="G46" s="103"/>
      <c r="H46" s="104"/>
    </row>
    <row r="47" spans="1:8" x14ac:dyDescent="0.25">
      <c r="C47" s="105"/>
      <c r="D47" s="106"/>
      <c r="E47" s="106"/>
      <c r="F47" s="106"/>
      <c r="G47" s="107"/>
      <c r="H47" s="108"/>
    </row>
    <row r="48" spans="1:8" x14ac:dyDescent="0.25">
      <c r="C48" s="12"/>
      <c r="D48" s="12"/>
      <c r="E48" s="12"/>
      <c r="F48" s="12"/>
    </row>
  </sheetData>
  <sheetProtection algorithmName="SHA-512" hashValue="nDYQwipveLZA4XEw/cLcHH3sdJMbzj5ric4uN5givQjTDKdwAIpGBBsXtdLYhRmDgkUHx9GptoEFwx6oL54xtg==" saltValue="eGCw1ksC8RzFkvXPxy2/eg==" spinCount="100000" sheet="1" objects="1" scenarios="1" selectLockedCells="1"/>
  <mergeCells count="22">
    <mergeCell ref="C31:D31"/>
    <mergeCell ref="F3:H5"/>
    <mergeCell ref="F6:H7"/>
    <mergeCell ref="F8:H9"/>
    <mergeCell ref="F10:H12"/>
    <mergeCell ref="F13:H17"/>
    <mergeCell ref="A33:B33"/>
    <mergeCell ref="A40:B40"/>
    <mergeCell ref="A41:B41"/>
    <mergeCell ref="A1:I1"/>
    <mergeCell ref="A28:B28"/>
    <mergeCell ref="A29:B29"/>
    <mergeCell ref="A38:B38"/>
    <mergeCell ref="A39:B39"/>
    <mergeCell ref="C38:H47"/>
    <mergeCell ref="A3:B3"/>
    <mergeCell ref="A14:B14"/>
    <mergeCell ref="A18:B18"/>
    <mergeCell ref="A19:B19"/>
    <mergeCell ref="A22:B22"/>
    <mergeCell ref="A23:B23"/>
    <mergeCell ref="A31:B31"/>
  </mergeCells>
  <conditionalFormatting sqref="C31:C32">
    <cfRule type="containsText" dxfId="22" priority="2" operator="containsText" text="Yes">
      <formula>NOT(ISERROR(SEARCH("Yes",C31)))</formula>
    </cfRule>
  </conditionalFormatting>
  <conditionalFormatting sqref="C31:D32">
    <cfRule type="cellIs" dxfId="21" priority="1" operator="equal">
      <formula>"Survey Needed"</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Data!$D$1:$D$21</xm:f>
          </x14:formula1>
          <xm:sqref>D15</xm:sqref>
        </x14:dataValidation>
        <x14:dataValidation type="list" allowBlank="1" showInputMessage="1" showErrorMessage="1">
          <x14:formula1>
            <xm:f>Data!$E$1:$E$20</xm:f>
          </x14:formula1>
          <xm:sqref>D4</xm:sqref>
        </x14:dataValidation>
        <x14:dataValidation type="list" allowBlank="1" showInputMessage="1" showErrorMessage="1">
          <x14:formula1>
            <xm:f>Data!$A$1:$A$3</xm:f>
          </x14:formula1>
          <xm:sqref>D16</xm:sqref>
        </x14:dataValidation>
        <x14:dataValidation type="list" allowBlank="1" showInputMessage="1" showErrorMessage="1">
          <x14:formula1>
            <xm:f>Data!$F$1:$F$37</xm:f>
          </x14:formula1>
          <xm:sqref>D5</xm:sqref>
        </x14:dataValidation>
        <x14:dataValidation type="list" allowBlank="1" showInputMessage="1" showErrorMessage="1">
          <x14:formula1>
            <xm:f>Data!$B$1:$B$8</xm:f>
          </x14:formula1>
          <xm:sqref>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23"/>
  <sheetViews>
    <sheetView showGridLines="0" showRowColHeaders="0" workbookViewId="0">
      <selection activeCell="G12" sqref="G12"/>
    </sheetView>
  </sheetViews>
  <sheetFormatPr defaultRowHeight="15" x14ac:dyDescent="0.25"/>
  <cols>
    <col min="1" max="1" width="3.5703125" customWidth="1"/>
    <col min="2" max="2" width="19.42578125" style="33" customWidth="1"/>
    <col min="3" max="3" width="13.85546875" customWidth="1"/>
    <col min="4" max="4" width="14.28515625" customWidth="1"/>
    <col min="5" max="5" width="4.7109375" customWidth="1"/>
    <col min="6" max="6" width="13.7109375" bestFit="1" customWidth="1"/>
    <col min="7" max="7" width="14.28515625" bestFit="1" customWidth="1"/>
    <col min="8" max="8" width="3.7109375" customWidth="1"/>
  </cols>
  <sheetData>
    <row r="1" spans="1:11" ht="26.25" x14ac:dyDescent="0.4">
      <c r="A1" s="112" t="s">
        <v>115</v>
      </c>
      <c r="B1" s="92"/>
      <c r="C1" s="92"/>
      <c r="D1" s="92"/>
      <c r="E1" s="92"/>
      <c r="F1" s="92"/>
      <c r="G1" s="92"/>
      <c r="H1" s="92"/>
    </row>
    <row r="2" spans="1:11" x14ac:dyDescent="0.25">
      <c r="B2" s="73"/>
    </row>
    <row r="3" spans="1:11" x14ac:dyDescent="0.25">
      <c r="B3" s="80" t="s">
        <v>114</v>
      </c>
      <c r="C3" s="51"/>
      <c r="D3" s="51"/>
      <c r="E3" s="51"/>
      <c r="F3" s="51"/>
      <c r="G3" s="51"/>
    </row>
    <row r="4" spans="1:11" ht="30" x14ac:dyDescent="0.25">
      <c r="B4" s="1" t="s">
        <v>129</v>
      </c>
      <c r="C4" s="40" t="s">
        <v>130</v>
      </c>
      <c r="D4" s="50" t="s">
        <v>141</v>
      </c>
      <c r="E4" s="50"/>
    </row>
    <row r="5" spans="1:11" ht="30" customHeight="1" x14ac:dyDescent="0.25">
      <c r="B5" s="48" t="s">
        <v>3</v>
      </c>
      <c r="C5" s="38" t="e">
        <f ca="1">'Shipment Details'!D12</f>
        <v>#VALUE!</v>
      </c>
      <c r="D5" s="45" t="e">
        <f ca="1">IF(C5&gt;=5,"OK", "---")</f>
        <v>#VALUE!</v>
      </c>
      <c r="E5" s="79"/>
      <c r="F5" s="42" t="s">
        <v>131</v>
      </c>
      <c r="G5" s="42" t="str">
        <f>IF('Shipment Details'!D14="Select","---",'Shipment Details'!D14)</f>
        <v>---</v>
      </c>
      <c r="H5" s="10"/>
    </row>
    <row r="6" spans="1:11" ht="30" x14ac:dyDescent="0.25">
      <c r="B6" s="48" t="s">
        <v>1</v>
      </c>
      <c r="C6" s="38" t="str">
        <f>IF('Shipment Details'!D16="select","---",'Shipment Details'!D16)</f>
        <v>---</v>
      </c>
      <c r="D6" s="47" t="str">
        <f>IF(C6="YES","OK", "---")</f>
        <v>---</v>
      </c>
      <c r="E6" s="77"/>
      <c r="F6" s="42" t="s">
        <v>67</v>
      </c>
      <c r="G6" s="42" t="str">
        <f>IF('Shipment Details'!D4="Select","---",'Shipment Details'!D4)</f>
        <v>---</v>
      </c>
      <c r="H6" s="10"/>
    </row>
    <row r="7" spans="1:11" ht="30" customHeight="1" x14ac:dyDescent="0.25">
      <c r="B7" s="49" t="s">
        <v>123</v>
      </c>
      <c r="C7" s="38" t="str">
        <f>IF('Shipment Details'!D28=0,"---",'Shipment Details'!D28)</f>
        <v>---</v>
      </c>
      <c r="D7" s="47" t="str">
        <f>IF(AND(C7&lt;=38000,C7&gt;0),"OK", "---")</f>
        <v>---</v>
      </c>
      <c r="E7" s="77"/>
      <c r="G7" s="52"/>
      <c r="H7" s="10"/>
    </row>
    <row r="8" spans="1:11" ht="36" customHeight="1" x14ac:dyDescent="0.25">
      <c r="B8" s="49" t="s">
        <v>124</v>
      </c>
      <c r="C8" s="44" t="e">
        <f>'Shipment Details'!D24</f>
        <v>#N/A</v>
      </c>
      <c r="D8" s="47" t="e">
        <f>IF(C8-1.2&lt;=0,"OK", "---")</f>
        <v>#N/A</v>
      </c>
      <c r="E8" s="77"/>
      <c r="F8" s="113" t="s">
        <v>168</v>
      </c>
      <c r="G8" s="113"/>
      <c r="H8" s="10"/>
    </row>
    <row r="9" spans="1:11" ht="33" customHeight="1" x14ac:dyDescent="0.25">
      <c r="B9" s="49" t="str">
        <f>IF('Shipment Details'!D14="20FR","Max Length of 5.2 M for 20FR *","* Max Length of 5.2 M for 20FR")</f>
        <v>* Max Length of 5.2 M for 20FR</v>
      </c>
      <c r="C9" s="39" t="str">
        <f>IF('Shipment Details'!D18=0,"---",'Shipment Details'!D18)</f>
        <v>---</v>
      </c>
      <c r="D9" s="47" t="str">
        <f>IF(AND(C9&lt;=5.2,C9&gt;0),"OK for 20FR", "---")</f>
        <v>---</v>
      </c>
      <c r="E9" s="77"/>
      <c r="F9" s="113"/>
      <c r="G9" s="113"/>
      <c r="H9" s="10"/>
      <c r="K9" s="81"/>
    </row>
    <row r="10" spans="1:11" ht="30" x14ac:dyDescent="0.25">
      <c r="B10" s="49" t="s">
        <v>170</v>
      </c>
      <c r="C10" s="39" t="str">
        <f>IF('Shipment Details'!D18=0,"---",'Shipment Details'!D18)</f>
        <v>---</v>
      </c>
      <c r="D10" s="42" t="str">
        <f>IF(AND(C10&lt;=11.2,C10&gt;0),"OK for 40FR / 40FQ / 40SR", "---")</f>
        <v>---</v>
      </c>
      <c r="E10" s="78"/>
      <c r="F10" s="113"/>
      <c r="G10" s="113"/>
      <c r="H10" s="10"/>
    </row>
    <row r="11" spans="1:11" ht="30" customHeight="1" x14ac:dyDescent="0.25">
      <c r="B11" s="49" t="s">
        <v>125</v>
      </c>
      <c r="C11" s="39" t="e">
        <f>'Shipment Details'!D26</f>
        <v>#N/A</v>
      </c>
      <c r="D11" s="47" t="e">
        <f>IF(C11-1.7&lt;=0,"OK", "---")</f>
        <v>#N/A</v>
      </c>
      <c r="E11" s="77"/>
      <c r="F11" s="113"/>
      <c r="G11" s="113"/>
      <c r="H11" s="10"/>
    </row>
    <row r="12" spans="1:11" ht="30" customHeight="1" x14ac:dyDescent="0.25">
      <c r="B12" s="49" t="s">
        <v>160</v>
      </c>
      <c r="C12" s="39" t="e">
        <f>IF('Shipment Details'!C31="select","---",'Shipment Details'!C31)</f>
        <v>#N/A</v>
      </c>
      <c r="D12" s="42" t="e">
        <f>IF(C12="Survey Needed","Survey Required", " No Survey for OT/OQ")</f>
        <v>#N/A</v>
      </c>
      <c r="E12" s="78"/>
      <c r="F12" s="72"/>
      <c r="G12" s="72"/>
      <c r="H12" s="10"/>
    </row>
    <row r="13" spans="1:11" x14ac:dyDescent="0.25">
      <c r="B13" s="73"/>
      <c r="G13" s="41"/>
    </row>
    <row r="14" spans="1:11" ht="15" customHeight="1" x14ac:dyDescent="0.25">
      <c r="B14" s="115" t="str">
        <f>IF('Shipment Details'!D4="Vancouver","Centerm Vancouver/OA Combined Criteria","Centerm Vancouver / OA Combined Criteria")</f>
        <v>Centerm Vancouver / OA Combined Criteria</v>
      </c>
      <c r="C14" s="116"/>
      <c r="D14" s="116"/>
      <c r="E14" s="51"/>
      <c r="F14" s="114" t="s">
        <v>171</v>
      </c>
      <c r="G14" s="114"/>
    </row>
    <row r="15" spans="1:11" ht="30" x14ac:dyDescent="0.25">
      <c r="B15" s="1" t="s">
        <v>129</v>
      </c>
      <c r="C15" s="40" t="s">
        <v>130</v>
      </c>
      <c r="D15" s="50" t="s">
        <v>141</v>
      </c>
      <c r="E15" s="50"/>
      <c r="F15" s="114"/>
      <c r="G15" s="114"/>
    </row>
    <row r="16" spans="1:11" ht="30" customHeight="1" x14ac:dyDescent="0.25">
      <c r="B16" s="48" t="s">
        <v>3</v>
      </c>
      <c r="C16" s="38" t="e">
        <f ca="1">'Shipment Details'!D12</f>
        <v>#VALUE!</v>
      </c>
      <c r="D16" s="45" t="e">
        <f ca="1">IF(C16&gt;=5,"OK", "---")</f>
        <v>#VALUE!</v>
      </c>
      <c r="E16" s="79"/>
      <c r="F16" s="114"/>
      <c r="G16" s="114"/>
      <c r="H16" s="10"/>
    </row>
    <row r="17" spans="2:8" x14ac:dyDescent="0.25">
      <c r="B17" s="48" t="s">
        <v>1</v>
      </c>
      <c r="C17" s="38" t="str">
        <f>IF('Shipment Details'!D16="select","---",'Shipment Details'!D16)</f>
        <v>---</v>
      </c>
      <c r="D17" s="47" t="str">
        <f>IF(C17="YES","OK", "---")</f>
        <v>---</v>
      </c>
      <c r="E17" s="77"/>
      <c r="F17" s="114"/>
      <c r="G17" s="114"/>
      <c r="H17" s="10"/>
    </row>
    <row r="18" spans="2:8" ht="30" x14ac:dyDescent="0.25">
      <c r="B18" s="49" t="s">
        <v>127</v>
      </c>
      <c r="C18" s="36" t="str">
        <f>IF('Shipment Details'!D28=0,"---",'Shipment Details'!D28)</f>
        <v>---</v>
      </c>
      <c r="D18" s="47" t="str">
        <f>IF(AND(C18&lt;=37000,C18&gt;0),"OK for VAN", "---")</f>
        <v>---</v>
      </c>
      <c r="E18" s="77"/>
      <c r="F18" s="114"/>
      <c r="G18" s="114"/>
      <c r="H18" s="10"/>
    </row>
    <row r="19" spans="2:8" ht="30" x14ac:dyDescent="0.25">
      <c r="B19" s="49" t="s">
        <v>128</v>
      </c>
      <c r="C19" s="46" t="e">
        <f>'Shipment Details'!D24</f>
        <v>#N/A</v>
      </c>
      <c r="D19" s="47" t="e">
        <f>IF(C19-0.55&lt;=0,"OK", "---")</f>
        <v>#N/A</v>
      </c>
      <c r="E19" s="77"/>
      <c r="F19" s="114"/>
      <c r="G19" s="114"/>
      <c r="H19" s="10"/>
    </row>
    <row r="20" spans="2:8" ht="30" x14ac:dyDescent="0.25">
      <c r="B20" s="49" t="str">
        <f>IF('Shipment Details'!D14="20FR","Max Length of 5.2 M for 20FR *","* Max Length of 5.2 M for 20FR")</f>
        <v>* Max Length of 5.2 M for 20FR</v>
      </c>
      <c r="C20" s="39" t="str">
        <f>IF('Shipment Details'!D18=0,"---",'Shipment Details'!D18)</f>
        <v>---</v>
      </c>
      <c r="D20" s="47" t="str">
        <f>IF(AND(C20&lt;=5.2,C20&gt;0),"OK for 20FR", "---")</f>
        <v>---</v>
      </c>
      <c r="E20" s="77"/>
      <c r="F20" s="41"/>
      <c r="G20" s="41"/>
      <c r="H20" s="10"/>
    </row>
    <row r="21" spans="2:8" ht="30" x14ac:dyDescent="0.25">
      <c r="B21" s="49" t="s">
        <v>126</v>
      </c>
      <c r="C21" s="39" t="str">
        <f>IF('Shipment Details'!D18=0,"---",'Shipment Details'!D18)</f>
        <v>---</v>
      </c>
      <c r="D21" s="74" t="str">
        <f>IF(AND(C10&lt;=11.2,C10&gt;0),"OK for 40FR / 40FQ / 40SR", "---")</f>
        <v>---</v>
      </c>
      <c r="E21" s="24"/>
      <c r="F21" s="41"/>
      <c r="G21" s="10"/>
    </row>
    <row r="22" spans="2:8" ht="30" x14ac:dyDescent="0.25">
      <c r="B22" s="49" t="s">
        <v>125</v>
      </c>
      <c r="C22" s="39" t="e">
        <f>'Shipment Details'!D26</f>
        <v>#N/A</v>
      </c>
      <c r="D22" s="47" t="e">
        <f>IF(C22-1.7&lt;=0,"OK", "---")</f>
        <v>#N/A</v>
      </c>
      <c r="E22" s="77"/>
      <c r="F22" s="41"/>
      <c r="G22" s="41"/>
      <c r="H22" s="10"/>
    </row>
    <row r="23" spans="2:8" ht="30" x14ac:dyDescent="0.25">
      <c r="B23" s="49" t="s">
        <v>160</v>
      </c>
      <c r="C23" s="39" t="e">
        <f>IF('Shipment Details'!C31="select","---",'Shipment Details'!C31)</f>
        <v>#N/A</v>
      </c>
      <c r="D23" s="42" t="e">
        <f>IF(C23="Survey Needed","Survey Required", "No Survey for OT/OQ")</f>
        <v>#N/A</v>
      </c>
      <c r="E23" s="78"/>
    </row>
  </sheetData>
  <sheetProtection algorithmName="SHA-512" hashValue="W9uhVksCzvbtWimIVPSMARrOtcGIHQdgfZPwmcpy+Ndsb8G74s8HXB0IS0xeu6LNCSxdF1H8Kan9O/r0imb1QQ==" saltValue="JvWDdozROjlWTlF/22ZfGA==" spinCount="100000" sheet="1" objects="1" scenarios="1" selectLockedCells="1" selectUnlockedCells="1"/>
  <mergeCells count="4">
    <mergeCell ref="A1:H1"/>
    <mergeCell ref="F8:G11"/>
    <mergeCell ref="F14:G19"/>
    <mergeCell ref="B14:D14"/>
  </mergeCells>
  <conditionalFormatting sqref="D5:E5">
    <cfRule type="cellIs" dxfId="20" priority="27" operator="equal">
      <formula>"OK"</formula>
    </cfRule>
  </conditionalFormatting>
  <conditionalFormatting sqref="D5:E12">
    <cfRule type="cellIs" dxfId="19" priority="26" operator="equal">
      <formula>"OK"</formula>
    </cfRule>
  </conditionalFormatting>
  <conditionalFormatting sqref="D16:E22">
    <cfRule type="cellIs" dxfId="18" priority="25" operator="equal">
      <formula>"OK"</formula>
    </cfRule>
  </conditionalFormatting>
  <conditionalFormatting sqref="D10:E10">
    <cfRule type="cellIs" dxfId="17" priority="14" operator="equal">
      <formula>"OK for 40FR / 40FQ / 40SR"</formula>
    </cfRule>
    <cfRule type="cellIs" dxfId="16" priority="15" operator="equal">
      <formula>"OK for 40FR/40FQ/40SR"</formula>
    </cfRule>
    <cfRule type="cellIs" dxfId="15" priority="24" operator="equal">
      <formula>"OK for 40FR or 40FQ"</formula>
    </cfRule>
  </conditionalFormatting>
  <conditionalFormatting sqref="D9:E9">
    <cfRule type="cellIs" dxfId="14" priority="23" operator="equal">
      <formula>"OK for 20FR"</formula>
    </cfRule>
  </conditionalFormatting>
  <conditionalFormatting sqref="D19:E19">
    <cfRule type="cellIs" dxfId="13" priority="22" operator="equal">
      <formula>"OK for VAN"</formula>
    </cfRule>
  </conditionalFormatting>
  <conditionalFormatting sqref="D18:E18">
    <cfRule type="cellIs" dxfId="12" priority="21" operator="equal">
      <formula>"OK for VAN"</formula>
    </cfRule>
  </conditionalFormatting>
  <conditionalFormatting sqref="G6">
    <cfRule type="cellIs" dxfId="11" priority="20" operator="equal">
      <formula>"Vancouver"</formula>
    </cfRule>
  </conditionalFormatting>
  <conditionalFormatting sqref="G5">
    <cfRule type="cellIs" dxfId="10" priority="19" operator="equal">
      <formula>"20FR"</formula>
    </cfRule>
  </conditionalFormatting>
  <conditionalFormatting sqref="D23:E23">
    <cfRule type="cellIs" dxfId="9" priority="16" operator="equal">
      <formula>"Survey Required"</formula>
    </cfRule>
    <cfRule type="cellIs" dxfId="8" priority="18" operator="equal">
      <formula>"OK"</formula>
    </cfRule>
  </conditionalFormatting>
  <conditionalFormatting sqref="D12:E12">
    <cfRule type="cellIs" dxfId="7" priority="17" operator="equal">
      <formula>"Survey Required"</formula>
    </cfRule>
  </conditionalFormatting>
  <conditionalFormatting sqref="D20:E20">
    <cfRule type="cellIs" dxfId="6" priority="11" operator="equal">
      <formula>"OK for 20FR"</formula>
    </cfRule>
  </conditionalFormatting>
  <conditionalFormatting sqref="D21:E21">
    <cfRule type="cellIs" dxfId="5" priority="6" operator="equal">
      <formula>"OK for 40FR / 40FQ / 40SR"</formula>
    </cfRule>
  </conditionalFormatting>
  <conditionalFormatting sqref="B9">
    <cfRule type="cellIs" dxfId="4" priority="4" operator="equal">
      <formula>"Max Length of 5.2 M for 20FR *"</formula>
    </cfRule>
    <cfRule type="cellIs" dxfId="3" priority="5" operator="equal">
      <formula>"Max Length of 5.2 M for  20FR *"</formula>
    </cfRule>
  </conditionalFormatting>
  <conditionalFormatting sqref="B20">
    <cfRule type="cellIs" dxfId="2" priority="2" operator="equal">
      <formula>"Max Length of 5.2 M for 20FR *"</formula>
    </cfRule>
    <cfRule type="cellIs" dxfId="1" priority="3" operator="equal">
      <formula>"Max Length of 5.2 M for  20FR *"</formula>
    </cfRule>
  </conditionalFormatting>
  <conditionalFormatting sqref="B14">
    <cfRule type="cellIs" dxfId="0" priority="1" operator="equal">
      <formula>"Centerm Vancouver/OA Combined Criteria"</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5"/>
  <sheetViews>
    <sheetView showGridLines="0" showRowColHeaders="0" workbookViewId="0">
      <selection activeCell="F14" sqref="F14:I15"/>
    </sheetView>
  </sheetViews>
  <sheetFormatPr defaultRowHeight="15" x14ac:dyDescent="0.25"/>
  <cols>
    <col min="1" max="1" width="5.42578125" customWidth="1"/>
  </cols>
  <sheetData>
    <row r="1" spans="1:10" ht="26.25" x14ac:dyDescent="0.4">
      <c r="A1" s="112" t="s">
        <v>113</v>
      </c>
      <c r="B1" s="112"/>
      <c r="C1" s="112"/>
      <c r="D1" s="112"/>
      <c r="E1" s="112"/>
      <c r="F1" s="112"/>
      <c r="G1" s="112"/>
      <c r="H1" s="112"/>
      <c r="I1" s="112"/>
      <c r="J1" s="112"/>
    </row>
    <row r="2" spans="1:10" ht="15.75" customHeight="1" x14ac:dyDescent="0.4">
      <c r="A2" s="30"/>
      <c r="B2" s="30"/>
      <c r="C2" s="30"/>
      <c r="D2" s="30"/>
      <c r="E2" s="30"/>
      <c r="F2" s="30"/>
      <c r="G2" s="30"/>
      <c r="H2" s="30"/>
      <c r="I2" s="30"/>
      <c r="J2" s="30"/>
    </row>
    <row r="3" spans="1:10" x14ac:dyDescent="0.25">
      <c r="B3" s="121" t="s">
        <v>167</v>
      </c>
      <c r="C3" s="121"/>
      <c r="D3" s="121"/>
      <c r="E3" s="121"/>
      <c r="F3" s="121"/>
      <c r="G3" s="121"/>
      <c r="H3" s="121"/>
      <c r="I3" s="121"/>
    </row>
    <row r="4" spans="1:10" x14ac:dyDescent="0.25">
      <c r="B4" s="121"/>
      <c r="C4" s="121"/>
      <c r="D4" s="121"/>
      <c r="E4" s="121"/>
      <c r="F4" s="121"/>
      <c r="G4" s="121"/>
      <c r="H4" s="121"/>
      <c r="I4" s="121"/>
    </row>
    <row r="5" spans="1:10" x14ac:dyDescent="0.25">
      <c r="B5" s="121"/>
      <c r="C5" s="121"/>
      <c r="D5" s="121"/>
      <c r="E5" s="121"/>
      <c r="F5" s="121"/>
      <c r="G5" s="121"/>
      <c r="H5" s="121"/>
      <c r="I5" s="121"/>
    </row>
    <row r="6" spans="1:10" x14ac:dyDescent="0.25">
      <c r="B6" s="121"/>
      <c r="C6" s="121"/>
      <c r="D6" s="121"/>
      <c r="E6" s="121"/>
      <c r="F6" s="121"/>
      <c r="G6" s="121"/>
      <c r="H6" s="121"/>
      <c r="I6" s="121"/>
    </row>
    <row r="7" spans="1:10" x14ac:dyDescent="0.25">
      <c r="B7" s="59"/>
      <c r="C7" s="59"/>
      <c r="D7" s="59"/>
      <c r="E7" s="59"/>
      <c r="F7" s="59"/>
      <c r="G7" s="59"/>
      <c r="H7" s="59"/>
      <c r="I7" s="59"/>
    </row>
    <row r="8" spans="1:10" x14ac:dyDescent="0.25">
      <c r="B8" s="122" t="s">
        <v>173</v>
      </c>
      <c r="C8" s="122"/>
      <c r="D8" s="122"/>
      <c r="E8" s="122"/>
      <c r="F8" s="122"/>
      <c r="G8" s="122"/>
      <c r="H8" s="122"/>
      <c r="I8" s="122"/>
    </row>
    <row r="9" spans="1:10" x14ac:dyDescent="0.25">
      <c r="B9" s="122"/>
      <c r="C9" s="122"/>
      <c r="D9" s="122"/>
      <c r="E9" s="122"/>
      <c r="F9" s="122"/>
      <c r="G9" s="122"/>
      <c r="H9" s="122"/>
      <c r="I9" s="122"/>
    </row>
    <row r="11" spans="1:10" x14ac:dyDescent="0.25">
      <c r="B11" s="64" t="s">
        <v>153</v>
      </c>
      <c r="C11" t="s">
        <v>52</v>
      </c>
      <c r="F11" t="s">
        <v>4</v>
      </c>
      <c r="G11" t="s">
        <v>110</v>
      </c>
      <c r="H11" s="10"/>
      <c r="I11" s="10"/>
    </row>
    <row r="12" spans="1:10" x14ac:dyDescent="0.25">
      <c r="B12" s="64" t="s">
        <v>154</v>
      </c>
      <c r="C12" t="s">
        <v>53</v>
      </c>
      <c r="F12" t="s">
        <v>5</v>
      </c>
      <c r="G12" t="s">
        <v>111</v>
      </c>
      <c r="H12" s="10"/>
      <c r="I12" s="10"/>
    </row>
    <row r="13" spans="1:10" x14ac:dyDescent="0.25">
      <c r="B13" s="64" t="s">
        <v>155</v>
      </c>
      <c r="C13" t="s">
        <v>54</v>
      </c>
      <c r="F13" s="10"/>
      <c r="G13" s="10"/>
      <c r="H13" s="10"/>
      <c r="I13" s="10"/>
    </row>
    <row r="14" spans="1:10" ht="15" customHeight="1" x14ac:dyDescent="0.25">
      <c r="B14" s="64" t="s">
        <v>159</v>
      </c>
      <c r="C14" t="s">
        <v>144</v>
      </c>
      <c r="F14" s="117" t="s">
        <v>152</v>
      </c>
      <c r="G14" s="117"/>
      <c r="H14" s="117"/>
      <c r="I14" s="117"/>
    </row>
    <row r="15" spans="1:10" x14ac:dyDescent="0.25">
      <c r="B15" s="64" t="s">
        <v>156</v>
      </c>
      <c r="C15" t="s">
        <v>55</v>
      </c>
      <c r="F15" s="117"/>
      <c r="G15" s="117"/>
      <c r="H15" s="117"/>
      <c r="I15" s="117"/>
    </row>
    <row r="16" spans="1:10" x14ac:dyDescent="0.25">
      <c r="B16" s="64" t="s">
        <v>157</v>
      </c>
      <c r="C16" t="s">
        <v>56</v>
      </c>
      <c r="F16" s="118" t="s">
        <v>166</v>
      </c>
      <c r="G16" s="119"/>
      <c r="H16" s="119"/>
      <c r="I16" s="119"/>
    </row>
    <row r="17" spans="2:9" x14ac:dyDescent="0.25">
      <c r="B17" s="64" t="s">
        <v>158</v>
      </c>
      <c r="C17" t="s">
        <v>57</v>
      </c>
      <c r="F17" s="119"/>
      <c r="G17" s="119"/>
      <c r="H17" s="119"/>
      <c r="I17" s="119"/>
    </row>
    <row r="18" spans="2:9" x14ac:dyDescent="0.25">
      <c r="B18" s="64"/>
      <c r="F18" s="119"/>
      <c r="G18" s="119"/>
      <c r="H18" s="119"/>
      <c r="I18" s="119"/>
    </row>
    <row r="19" spans="2:9" x14ac:dyDescent="0.25">
      <c r="F19" s="119"/>
      <c r="G19" s="119"/>
      <c r="H19" s="119"/>
      <c r="I19" s="119"/>
    </row>
    <row r="20" spans="2:9" ht="15" customHeight="1" x14ac:dyDescent="0.25">
      <c r="F20" s="119"/>
      <c r="G20" s="119"/>
      <c r="H20" s="119"/>
      <c r="I20" s="119"/>
    </row>
    <row r="21" spans="2:9" x14ac:dyDescent="0.25">
      <c r="F21" s="119"/>
      <c r="G21" s="119"/>
      <c r="H21" s="119"/>
      <c r="I21" s="119"/>
    </row>
    <row r="22" spans="2:9" x14ac:dyDescent="0.25">
      <c r="B22" s="56" t="s">
        <v>24</v>
      </c>
    </row>
    <row r="23" spans="2:9" ht="15" customHeight="1" x14ac:dyDescent="0.25">
      <c r="B23" s="56" t="s">
        <v>12</v>
      </c>
      <c r="F23" s="65"/>
      <c r="G23" s="65"/>
      <c r="H23" s="65"/>
      <c r="I23" s="65"/>
    </row>
    <row r="24" spans="2:9" x14ac:dyDescent="0.25">
      <c r="B24" s="5"/>
      <c r="F24" s="120" t="s">
        <v>145</v>
      </c>
      <c r="G24" s="120"/>
      <c r="H24" s="120"/>
      <c r="I24" s="120"/>
    </row>
    <row r="25" spans="2:9" x14ac:dyDescent="0.25">
      <c r="B25" s="5"/>
    </row>
    <row r="26" spans="2:9" x14ac:dyDescent="0.25">
      <c r="B26" s="5"/>
    </row>
    <row r="27" spans="2:9" x14ac:dyDescent="0.25">
      <c r="B27" s="5"/>
    </row>
    <row r="28" spans="2:9" x14ac:dyDescent="0.25">
      <c r="B28" s="63" t="s">
        <v>15</v>
      </c>
    </row>
    <row r="29" spans="2:9" x14ac:dyDescent="0.25">
      <c r="B29" s="63" t="s">
        <v>13</v>
      </c>
    </row>
    <row r="30" spans="2:9" x14ac:dyDescent="0.25">
      <c r="B30" s="5"/>
    </row>
    <row r="31" spans="2:9" x14ac:dyDescent="0.25">
      <c r="B31" s="5"/>
    </row>
    <row r="32" spans="2:9" x14ac:dyDescent="0.25">
      <c r="B32" s="5"/>
    </row>
    <row r="33" spans="2:5" x14ac:dyDescent="0.25">
      <c r="B33" s="5"/>
    </row>
    <row r="34" spans="2:5" x14ac:dyDescent="0.25">
      <c r="B34" s="56" t="s">
        <v>15</v>
      </c>
    </row>
    <row r="35" spans="2:5" x14ac:dyDescent="0.25">
      <c r="B35" s="56" t="s">
        <v>25</v>
      </c>
    </row>
    <row r="36" spans="2:5" x14ac:dyDescent="0.25">
      <c r="B36" s="56" t="s">
        <v>13</v>
      </c>
    </row>
    <row r="41" spans="2:5" x14ac:dyDescent="0.25">
      <c r="B41" s="56" t="s">
        <v>15</v>
      </c>
    </row>
    <row r="42" spans="2:5" x14ac:dyDescent="0.25">
      <c r="B42" s="56" t="s">
        <v>11</v>
      </c>
    </row>
    <row r="45" spans="2:5" x14ac:dyDescent="0.25">
      <c r="E45" t="s">
        <v>146</v>
      </c>
    </row>
    <row r="47" spans="2:5" x14ac:dyDescent="0.25">
      <c r="B47" t="s">
        <v>169</v>
      </c>
    </row>
    <row r="48" spans="2:5" x14ac:dyDescent="0.25">
      <c r="C48" s="76" t="s">
        <v>11</v>
      </c>
      <c r="D48" s="76" t="s">
        <v>13</v>
      </c>
      <c r="E48" s="76" t="s">
        <v>12</v>
      </c>
    </row>
    <row r="49" spans="2:5" x14ac:dyDescent="0.25">
      <c r="B49" s="75" t="s">
        <v>27</v>
      </c>
      <c r="C49" s="34">
        <v>5.6180000000000003</v>
      </c>
      <c r="D49" s="34">
        <v>2.4380000000000002</v>
      </c>
      <c r="E49" s="34">
        <v>2.21</v>
      </c>
    </row>
    <row r="50" spans="2:5" x14ac:dyDescent="0.25">
      <c r="B50" s="75" t="s">
        <v>28</v>
      </c>
      <c r="C50" s="34">
        <v>11.651999999999999</v>
      </c>
      <c r="D50" s="34">
        <v>2.4380000000000002</v>
      </c>
      <c r="E50" s="34">
        <v>1.9550000000000001</v>
      </c>
    </row>
    <row r="51" spans="2:5" x14ac:dyDescent="0.25">
      <c r="B51" s="75" t="s">
        <v>29</v>
      </c>
      <c r="C51" s="34">
        <v>11.651999999999999</v>
      </c>
      <c r="D51" s="34">
        <v>2.4380000000000002</v>
      </c>
      <c r="E51" s="34">
        <v>2.2639999999999998</v>
      </c>
    </row>
    <row r="52" spans="2:5" x14ac:dyDescent="0.25">
      <c r="B52" s="53" t="s">
        <v>30</v>
      </c>
      <c r="C52" s="32">
        <v>5.8970000000000002</v>
      </c>
      <c r="D52" s="32">
        <v>2.3519999999999999</v>
      </c>
      <c r="E52" s="32">
        <v>2.36</v>
      </c>
    </row>
    <row r="53" spans="2:5" x14ac:dyDescent="0.25">
      <c r="B53" s="53" t="s">
        <v>31</v>
      </c>
      <c r="C53" s="32">
        <v>12.32</v>
      </c>
      <c r="D53" s="32">
        <v>2.3519999999999999</v>
      </c>
      <c r="E53" s="32">
        <v>2.36</v>
      </c>
    </row>
    <row r="54" spans="2:5" x14ac:dyDescent="0.25">
      <c r="B54" s="53" t="s">
        <v>32</v>
      </c>
      <c r="C54" s="32">
        <v>12.32</v>
      </c>
      <c r="D54" s="32">
        <v>2.3519999999999999</v>
      </c>
      <c r="E54" s="32">
        <v>2.65</v>
      </c>
    </row>
    <row r="55" spans="2:5" x14ac:dyDescent="0.25">
      <c r="B55" s="53" t="s">
        <v>143</v>
      </c>
      <c r="C55" s="32">
        <v>11.615</v>
      </c>
      <c r="D55" s="32">
        <v>2.4380000000000002</v>
      </c>
      <c r="E55" s="32">
        <v>3.4830000000000001</v>
      </c>
    </row>
  </sheetData>
  <sheetProtection algorithmName="SHA-512" hashValue="moIPVu16Rd/C5z0IHuhj7E8tI+1/S4o2Kv6RaK3rVg03XTxsoHzdifdbfVbYr0Xc9S7eskKGWMlbYpsI1c3C6g==" saltValue="oSHEceecmJqGYFohS20YjA==" spinCount="100000" sheet="1" objects="1" scenarios="1" selectLockedCells="1"/>
  <mergeCells count="6">
    <mergeCell ref="F14:I15"/>
    <mergeCell ref="F16:I21"/>
    <mergeCell ref="F24:I24"/>
    <mergeCell ref="B3:I6"/>
    <mergeCell ref="A1:J1"/>
    <mergeCell ref="B8:I9"/>
  </mergeCells>
  <hyperlinks>
    <hyperlink ref="F24" r:id="rId1"/>
    <hyperlink ref="F14:H16" r:id="rId2" display="Link to OOCL.com Vessel Schedule to obtain Vessel Voyage and Arrival Date."/>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2"/>
  <sheetViews>
    <sheetView showGridLines="0" workbookViewId="0"/>
  </sheetViews>
  <sheetFormatPr defaultRowHeight="15" x14ac:dyDescent="0.25"/>
  <cols>
    <col min="1" max="2" width="6.28515625" style="9" bestFit="1" customWidth="1"/>
    <col min="3" max="3" width="18.7109375" style="9" bestFit="1" customWidth="1"/>
    <col min="4" max="4" width="6.28515625" style="9" bestFit="1" customWidth="1"/>
    <col min="5" max="5" width="13.140625" style="9" bestFit="1" customWidth="1"/>
    <col min="6" max="6" width="13.85546875" style="9" bestFit="1" customWidth="1"/>
    <col min="7" max="17" width="9.140625" style="9"/>
  </cols>
  <sheetData>
    <row r="1" spans="1:10" x14ac:dyDescent="0.25">
      <c r="A1" s="9" t="s">
        <v>121</v>
      </c>
      <c r="B1" s="9" t="s">
        <v>121</v>
      </c>
      <c r="C1" s="9" t="s">
        <v>121</v>
      </c>
      <c r="D1" s="9" t="s">
        <v>121</v>
      </c>
      <c r="E1" s="9" t="s">
        <v>121</v>
      </c>
      <c r="F1" s="9" t="s">
        <v>121</v>
      </c>
      <c r="G1" s="9" t="s">
        <v>137</v>
      </c>
      <c r="H1" s="9" t="s">
        <v>138</v>
      </c>
      <c r="I1" s="9" t="s">
        <v>139</v>
      </c>
      <c r="J1" s="9" t="s">
        <v>140</v>
      </c>
    </row>
    <row r="2" spans="1:10" x14ac:dyDescent="0.25">
      <c r="A2" s="9" t="s">
        <v>2</v>
      </c>
      <c r="B2" s="9" t="s">
        <v>27</v>
      </c>
      <c r="C2" s="9" t="s">
        <v>19</v>
      </c>
      <c r="D2" s="9">
        <v>1</v>
      </c>
      <c r="E2" s="25" t="s">
        <v>102</v>
      </c>
      <c r="F2" s="26" t="s">
        <v>104</v>
      </c>
      <c r="G2" s="35" t="s">
        <v>27</v>
      </c>
      <c r="H2" s="34">
        <v>5.6180000000000003</v>
      </c>
      <c r="I2" s="34">
        <v>2.4380000000000002</v>
      </c>
      <c r="J2" s="34">
        <v>2.21</v>
      </c>
    </row>
    <row r="3" spans="1:10" x14ac:dyDescent="0.25">
      <c r="A3" s="9" t="s">
        <v>122</v>
      </c>
      <c r="B3" s="9" t="s">
        <v>28</v>
      </c>
      <c r="C3" s="9" t="s">
        <v>33</v>
      </c>
      <c r="D3" s="9">
        <v>2</v>
      </c>
      <c r="E3" s="25" t="s">
        <v>103</v>
      </c>
      <c r="F3" s="26" t="s">
        <v>105</v>
      </c>
      <c r="G3" s="35" t="s">
        <v>28</v>
      </c>
      <c r="H3" s="34">
        <v>11.651999999999999</v>
      </c>
      <c r="I3" s="34">
        <v>2.4380000000000002</v>
      </c>
      <c r="J3" s="34">
        <v>1.9550000000000001</v>
      </c>
    </row>
    <row r="4" spans="1:10" x14ac:dyDescent="0.25">
      <c r="B4" s="9" t="s">
        <v>29</v>
      </c>
      <c r="C4" s="9" t="s">
        <v>34</v>
      </c>
      <c r="D4" s="9">
        <v>3</v>
      </c>
      <c r="E4" s="25" t="s">
        <v>42</v>
      </c>
      <c r="F4" s="22" t="s">
        <v>91</v>
      </c>
      <c r="G4" s="35" t="s">
        <v>29</v>
      </c>
      <c r="H4" s="34">
        <v>11.651999999999999</v>
      </c>
      <c r="I4" s="34">
        <v>2.4380000000000002</v>
      </c>
      <c r="J4" s="34">
        <v>2.2639999999999998</v>
      </c>
    </row>
    <row r="5" spans="1:10" x14ac:dyDescent="0.25">
      <c r="B5" s="9" t="s">
        <v>143</v>
      </c>
      <c r="C5" s="9" t="s">
        <v>16</v>
      </c>
      <c r="D5" s="9">
        <v>4</v>
      </c>
      <c r="E5" s="25" t="s">
        <v>37</v>
      </c>
      <c r="F5" s="22" t="s">
        <v>92</v>
      </c>
      <c r="G5" s="32" t="s">
        <v>30</v>
      </c>
      <c r="H5" s="32">
        <v>5.8970000000000002</v>
      </c>
      <c r="I5" s="32">
        <v>2.3519999999999999</v>
      </c>
      <c r="J5" s="32">
        <v>2.36</v>
      </c>
    </row>
    <row r="6" spans="1:10" x14ac:dyDescent="0.25">
      <c r="B6" s="9" t="s">
        <v>30</v>
      </c>
      <c r="C6" s="9" t="s">
        <v>120</v>
      </c>
      <c r="D6" s="9">
        <v>5</v>
      </c>
      <c r="E6" s="25" t="s">
        <v>47</v>
      </c>
      <c r="F6" s="22" t="s">
        <v>76</v>
      </c>
      <c r="G6" s="32" t="s">
        <v>31</v>
      </c>
      <c r="H6" s="32">
        <v>12.32</v>
      </c>
      <c r="I6" s="32">
        <v>2.3519999999999999</v>
      </c>
      <c r="J6" s="32">
        <v>2.36</v>
      </c>
    </row>
    <row r="7" spans="1:10" x14ac:dyDescent="0.25">
      <c r="B7" s="9" t="s">
        <v>31</v>
      </c>
      <c r="D7" s="9">
        <v>6</v>
      </c>
      <c r="E7" s="25" t="s">
        <v>44</v>
      </c>
      <c r="F7" s="22" t="s">
        <v>100</v>
      </c>
      <c r="G7" s="32" t="s">
        <v>32</v>
      </c>
      <c r="H7" s="32">
        <v>12.32</v>
      </c>
      <c r="I7" s="32">
        <v>2.3519999999999999</v>
      </c>
      <c r="J7" s="32">
        <v>2.65</v>
      </c>
    </row>
    <row r="8" spans="1:10" x14ac:dyDescent="0.25">
      <c r="B8" s="9" t="s">
        <v>32</v>
      </c>
      <c r="D8" s="9">
        <v>7</v>
      </c>
      <c r="E8" s="25" t="s">
        <v>172</v>
      </c>
      <c r="F8" s="22" t="s">
        <v>93</v>
      </c>
      <c r="G8" s="32" t="s">
        <v>143</v>
      </c>
      <c r="H8" s="32">
        <v>11.615</v>
      </c>
      <c r="I8" s="32">
        <v>2.4380000000000002</v>
      </c>
      <c r="J8" s="32">
        <v>3.4830000000000001</v>
      </c>
    </row>
    <row r="9" spans="1:10" x14ac:dyDescent="0.25">
      <c r="D9" s="9">
        <v>8</v>
      </c>
      <c r="E9" s="25" t="s">
        <v>49</v>
      </c>
      <c r="F9" s="26" t="s">
        <v>106</v>
      </c>
      <c r="G9" s="9" t="str">
        <f>'Shipment Details'!D14</f>
        <v>select</v>
      </c>
      <c r="H9" s="54" t="e">
        <f>VLOOKUP(G9,G2:J8,2,FALSE)</f>
        <v>#N/A</v>
      </c>
      <c r="I9" s="54" t="e">
        <f>VLOOKUP(G9,G2:J8,3,FALSE)</f>
        <v>#N/A</v>
      </c>
      <c r="J9" s="54" t="e">
        <f>VLOOKUP(G9,G2:J8,4,FALSE)</f>
        <v>#N/A</v>
      </c>
    </row>
    <row r="10" spans="1:10" x14ac:dyDescent="0.25">
      <c r="D10" s="9">
        <v>9</v>
      </c>
      <c r="E10" s="25" t="s">
        <v>45</v>
      </c>
      <c r="F10" s="22" t="s">
        <v>77</v>
      </c>
      <c r="G10" s="53"/>
      <c r="H10" s="53"/>
      <c r="I10" s="53"/>
      <c r="J10" s="53"/>
    </row>
    <row r="11" spans="1:10" x14ac:dyDescent="0.25">
      <c r="D11" s="9">
        <v>10</v>
      </c>
      <c r="E11" s="25" t="s">
        <v>46</v>
      </c>
      <c r="F11" s="22" t="s">
        <v>98</v>
      </c>
      <c r="G11" s="53"/>
      <c r="H11" s="53"/>
      <c r="I11" s="53"/>
      <c r="J11" s="53"/>
    </row>
    <row r="12" spans="1:10" x14ac:dyDescent="0.25">
      <c r="D12" s="9">
        <v>11</v>
      </c>
      <c r="E12" s="25" t="s">
        <v>48</v>
      </c>
      <c r="F12" s="22" t="s">
        <v>99</v>
      </c>
      <c r="G12" s="9" t="s">
        <v>137</v>
      </c>
      <c r="H12" s="9" t="s">
        <v>138</v>
      </c>
      <c r="I12" s="53"/>
      <c r="J12" s="53"/>
    </row>
    <row r="13" spans="1:10" x14ac:dyDescent="0.25">
      <c r="D13" s="9">
        <v>12</v>
      </c>
      <c r="E13" s="25" t="s">
        <v>40</v>
      </c>
      <c r="F13" s="22" t="s">
        <v>78</v>
      </c>
      <c r="G13" s="35" t="s">
        <v>27</v>
      </c>
      <c r="H13" s="69" t="s">
        <v>162</v>
      </c>
      <c r="I13" s="53"/>
      <c r="J13" s="53"/>
    </row>
    <row r="14" spans="1:10" x14ac:dyDescent="0.25">
      <c r="D14" s="9">
        <v>15</v>
      </c>
      <c r="E14" s="25" t="s">
        <v>41</v>
      </c>
      <c r="F14" s="22" t="s">
        <v>87</v>
      </c>
      <c r="G14" s="35" t="s">
        <v>28</v>
      </c>
      <c r="H14" s="69" t="s">
        <v>162</v>
      </c>
    </row>
    <row r="15" spans="1:10" x14ac:dyDescent="0.25">
      <c r="D15" s="9">
        <v>16</v>
      </c>
      <c r="E15" s="25" t="s">
        <v>50</v>
      </c>
      <c r="F15" s="23" t="s">
        <v>94</v>
      </c>
      <c r="G15" s="35" t="s">
        <v>29</v>
      </c>
      <c r="H15" s="69" t="s">
        <v>162</v>
      </c>
    </row>
    <row r="16" spans="1:10" x14ac:dyDescent="0.25">
      <c r="D16" s="9">
        <v>17</v>
      </c>
      <c r="E16" s="25" t="s">
        <v>39</v>
      </c>
      <c r="F16" s="22" t="s">
        <v>79</v>
      </c>
      <c r="G16" s="32" t="s">
        <v>30</v>
      </c>
      <c r="H16" s="67" t="s">
        <v>161</v>
      </c>
    </row>
    <row r="17" spans="1:10" x14ac:dyDescent="0.25">
      <c r="D17" s="9">
        <v>18</v>
      </c>
      <c r="E17" s="25" t="s">
        <v>43</v>
      </c>
      <c r="F17" s="22" t="s">
        <v>80</v>
      </c>
      <c r="G17" s="32" t="s">
        <v>31</v>
      </c>
      <c r="H17" s="67" t="s">
        <v>161</v>
      </c>
    </row>
    <row r="18" spans="1:10" x14ac:dyDescent="0.25">
      <c r="D18" s="9">
        <v>22</v>
      </c>
      <c r="E18" s="25" t="s">
        <v>51</v>
      </c>
      <c r="F18" s="26" t="s">
        <v>107</v>
      </c>
      <c r="G18" s="32" t="s">
        <v>32</v>
      </c>
      <c r="H18" s="67" t="s">
        <v>161</v>
      </c>
      <c r="I18" s="53"/>
      <c r="J18" s="53"/>
    </row>
    <row r="19" spans="1:10" x14ac:dyDescent="0.25">
      <c r="D19" s="9">
        <v>25</v>
      </c>
      <c r="E19" s="25" t="s">
        <v>101</v>
      </c>
      <c r="F19" s="22" t="s">
        <v>81</v>
      </c>
      <c r="G19" s="32" t="s">
        <v>143</v>
      </c>
      <c r="H19" s="69" t="s">
        <v>162</v>
      </c>
    </row>
    <row r="20" spans="1:10" x14ac:dyDescent="0.25">
      <c r="D20" s="9">
        <v>27</v>
      </c>
      <c r="E20" s="25" t="s">
        <v>38</v>
      </c>
      <c r="F20" s="22" t="s">
        <v>88</v>
      </c>
      <c r="G20" s="66" t="str">
        <f>'Shipment Details'!D14</f>
        <v>select</v>
      </c>
      <c r="H20" s="70" t="e">
        <f>VLOOKUP(G20,G13:H19,2,FALSE)</f>
        <v>#N/A</v>
      </c>
    </row>
    <row r="21" spans="1:10" x14ac:dyDescent="0.25">
      <c r="D21" s="9">
        <v>32</v>
      </c>
      <c r="E21"/>
      <c r="F21" s="22" t="s">
        <v>95</v>
      </c>
    </row>
    <row r="22" spans="1:10" x14ac:dyDescent="0.25">
      <c r="E22"/>
      <c r="F22" s="22" t="s">
        <v>82</v>
      </c>
    </row>
    <row r="23" spans="1:10" x14ac:dyDescent="0.25">
      <c r="E23"/>
      <c r="F23" s="22" t="s">
        <v>89</v>
      </c>
    </row>
    <row r="24" spans="1:10" x14ac:dyDescent="0.25">
      <c r="E24"/>
      <c r="F24" s="22" t="s">
        <v>96</v>
      </c>
    </row>
    <row r="25" spans="1:10" x14ac:dyDescent="0.25">
      <c r="E25"/>
      <c r="F25" s="22" t="s">
        <v>71</v>
      </c>
    </row>
    <row r="26" spans="1:10" x14ac:dyDescent="0.25">
      <c r="E26"/>
      <c r="F26" s="22" t="s">
        <v>72</v>
      </c>
    </row>
    <row r="27" spans="1:10" x14ac:dyDescent="0.25">
      <c r="E27"/>
      <c r="F27" s="26" t="s">
        <v>108</v>
      </c>
    </row>
    <row r="28" spans="1:10" x14ac:dyDescent="0.25">
      <c r="E28"/>
      <c r="F28" s="22" t="s">
        <v>73</v>
      </c>
    </row>
    <row r="29" spans="1:10" x14ac:dyDescent="0.25">
      <c r="E29"/>
      <c r="F29" s="23" t="s">
        <v>75</v>
      </c>
    </row>
    <row r="30" spans="1:10" x14ac:dyDescent="0.25">
      <c r="E30"/>
      <c r="F30" s="22" t="s">
        <v>83</v>
      </c>
    </row>
    <row r="31" spans="1:10" x14ac:dyDescent="0.25">
      <c r="E31"/>
      <c r="F31" s="26" t="s">
        <v>109</v>
      </c>
    </row>
    <row r="32" spans="1:10" x14ac:dyDescent="0.25">
      <c r="A32"/>
      <c r="B32"/>
      <c r="C32"/>
      <c r="D32"/>
      <c r="E32"/>
      <c r="F32" s="22" t="s">
        <v>74</v>
      </c>
    </row>
    <row r="33" spans="1:6" x14ac:dyDescent="0.25">
      <c r="A33"/>
      <c r="B33"/>
      <c r="C33"/>
      <c r="D33"/>
      <c r="E33"/>
      <c r="F33" s="22" t="s">
        <v>90</v>
      </c>
    </row>
    <row r="34" spans="1:6" x14ac:dyDescent="0.25">
      <c r="A34"/>
      <c r="B34"/>
      <c r="C34"/>
      <c r="D34"/>
      <c r="E34"/>
      <c r="F34" s="23" t="s">
        <v>97</v>
      </c>
    </row>
    <row r="35" spans="1:6" x14ac:dyDescent="0.25">
      <c r="A35" t="s">
        <v>165</v>
      </c>
      <c r="B35"/>
      <c r="C35"/>
      <c r="D35"/>
      <c r="E35"/>
      <c r="F35" s="22" t="s">
        <v>84</v>
      </c>
    </row>
    <row r="36" spans="1:6" x14ac:dyDescent="0.25">
      <c r="A36"/>
      <c r="B36"/>
      <c r="C36"/>
      <c r="D36"/>
      <c r="E36"/>
      <c r="F36" s="22" t="s">
        <v>85</v>
      </c>
    </row>
    <row r="37" spans="1:6" x14ac:dyDescent="0.25">
      <c r="A37"/>
      <c r="B37"/>
      <c r="C37"/>
      <c r="D37"/>
      <c r="E37"/>
      <c r="F37" s="22" t="s">
        <v>86</v>
      </c>
    </row>
    <row r="38" spans="1:6" x14ac:dyDescent="0.25">
      <c r="A38"/>
      <c r="B38"/>
      <c r="C38"/>
      <c r="D38"/>
      <c r="E38"/>
      <c r="F38"/>
    </row>
    <row r="39" spans="1:6" x14ac:dyDescent="0.25">
      <c r="A39"/>
      <c r="B39"/>
      <c r="C39"/>
      <c r="D39"/>
      <c r="E39"/>
      <c r="F39"/>
    </row>
    <row r="40" spans="1:6" x14ac:dyDescent="0.25">
      <c r="A40"/>
      <c r="B40"/>
      <c r="C40"/>
      <c r="D40"/>
      <c r="E40"/>
      <c r="F40"/>
    </row>
    <row r="41" spans="1:6" x14ac:dyDescent="0.25">
      <c r="A41"/>
      <c r="B41"/>
      <c r="C41"/>
      <c r="D41"/>
      <c r="E41"/>
      <c r="F41"/>
    </row>
    <row r="42" spans="1:6" x14ac:dyDescent="0.25">
      <c r="A42"/>
      <c r="B42"/>
      <c r="C42"/>
      <c r="D42"/>
      <c r="E42"/>
      <c r="F42"/>
    </row>
    <row r="43" spans="1:6" x14ac:dyDescent="0.25">
      <c r="A43"/>
      <c r="B43"/>
      <c r="C43"/>
      <c r="D43"/>
      <c r="E43"/>
      <c r="F43"/>
    </row>
    <row r="44" spans="1:6" x14ac:dyDescent="0.25">
      <c r="A44"/>
      <c r="B44"/>
      <c r="C44"/>
      <c r="D44"/>
      <c r="E44"/>
      <c r="F44"/>
    </row>
    <row r="45" spans="1:6" x14ac:dyDescent="0.25">
      <c r="A45"/>
      <c r="B45"/>
      <c r="C45"/>
      <c r="D45"/>
      <c r="E45"/>
      <c r="F45"/>
    </row>
    <row r="46" spans="1:6" x14ac:dyDescent="0.25">
      <c r="A46"/>
      <c r="B46"/>
      <c r="C46"/>
      <c r="D46"/>
      <c r="E46"/>
      <c r="F46"/>
    </row>
    <row r="47" spans="1:6" x14ac:dyDescent="0.25">
      <c r="A47"/>
      <c r="B47"/>
      <c r="C47"/>
      <c r="D47"/>
      <c r="E47"/>
      <c r="F47"/>
    </row>
    <row r="48" spans="1:6" x14ac:dyDescent="0.25">
      <c r="A48"/>
      <c r="B48"/>
      <c r="C48"/>
      <c r="D48"/>
      <c r="E48"/>
      <c r="F48"/>
    </row>
    <row r="49" spans="1:6" x14ac:dyDescent="0.25">
      <c r="A49"/>
      <c r="B49"/>
      <c r="C49"/>
      <c r="D49"/>
      <c r="E49"/>
      <c r="F49"/>
    </row>
    <row r="50" spans="1:6" x14ac:dyDescent="0.25">
      <c r="A50"/>
      <c r="B50"/>
      <c r="C50"/>
      <c r="D50"/>
      <c r="E50"/>
      <c r="F50"/>
    </row>
    <row r="51" spans="1:6" x14ac:dyDescent="0.25">
      <c r="A51"/>
      <c r="B51"/>
      <c r="C51"/>
      <c r="D51"/>
      <c r="E51"/>
      <c r="F51"/>
    </row>
    <row r="52" spans="1:6" x14ac:dyDescent="0.25">
      <c r="A52"/>
      <c r="B52"/>
      <c r="C52"/>
      <c r="D52"/>
      <c r="E52"/>
      <c r="F52"/>
    </row>
    <row r="53" spans="1:6" x14ac:dyDescent="0.25">
      <c r="A53"/>
      <c r="B53"/>
      <c r="C53"/>
      <c r="D53"/>
      <c r="E53"/>
      <c r="F53"/>
    </row>
    <row r="54" spans="1:6" x14ac:dyDescent="0.25">
      <c r="A54"/>
      <c r="B54"/>
      <c r="C54"/>
      <c r="D54"/>
      <c r="E54"/>
      <c r="F54"/>
    </row>
    <row r="55" spans="1:6" x14ac:dyDescent="0.25">
      <c r="A55"/>
      <c r="B55"/>
      <c r="C55"/>
      <c r="D55"/>
      <c r="E55"/>
      <c r="F55"/>
    </row>
    <row r="56" spans="1:6" x14ac:dyDescent="0.25">
      <c r="A56"/>
      <c r="B56"/>
      <c r="C56"/>
      <c r="D56"/>
      <c r="E56"/>
      <c r="F56"/>
    </row>
    <row r="57" spans="1:6" x14ac:dyDescent="0.25">
      <c r="A57"/>
      <c r="B57"/>
      <c r="C57"/>
      <c r="D57"/>
      <c r="E57"/>
      <c r="F57"/>
    </row>
    <row r="58" spans="1:6" x14ac:dyDescent="0.25">
      <c r="A58"/>
      <c r="B58"/>
      <c r="C58"/>
      <c r="D58"/>
      <c r="E58"/>
      <c r="F58"/>
    </row>
    <row r="59" spans="1:6" x14ac:dyDescent="0.25">
      <c r="A59"/>
      <c r="B59"/>
      <c r="C59"/>
      <c r="D59"/>
      <c r="E59"/>
      <c r="F59"/>
    </row>
    <row r="60" spans="1:6" x14ac:dyDescent="0.25">
      <c r="A60"/>
      <c r="B60"/>
      <c r="C60"/>
      <c r="D60"/>
      <c r="E60"/>
      <c r="F60"/>
    </row>
    <row r="61" spans="1:6" x14ac:dyDescent="0.25">
      <c r="A61"/>
      <c r="B61"/>
      <c r="C61"/>
      <c r="D61"/>
      <c r="E61"/>
      <c r="F61"/>
    </row>
    <row r="62" spans="1:6" x14ac:dyDescent="0.25">
      <c r="A62"/>
      <c r="B62"/>
      <c r="C62"/>
      <c r="D62"/>
      <c r="E62"/>
      <c r="F62"/>
    </row>
    <row r="63" spans="1:6" x14ac:dyDescent="0.25">
      <c r="A63"/>
      <c r="B63"/>
      <c r="C63"/>
      <c r="D63"/>
      <c r="E63"/>
      <c r="F63"/>
    </row>
    <row r="64" spans="1:6" x14ac:dyDescent="0.25">
      <c r="A64"/>
      <c r="B64"/>
      <c r="C64"/>
      <c r="D64"/>
      <c r="E64"/>
      <c r="F64"/>
    </row>
    <row r="65" spans="1:6" x14ac:dyDescent="0.25">
      <c r="A65"/>
      <c r="B65"/>
      <c r="C65"/>
      <c r="D65"/>
      <c r="E65"/>
      <c r="F65"/>
    </row>
    <row r="66" spans="1:6" x14ac:dyDescent="0.25">
      <c r="A66"/>
      <c r="B66"/>
      <c r="C66"/>
      <c r="D66"/>
      <c r="E66"/>
      <c r="F66"/>
    </row>
    <row r="67" spans="1:6" x14ac:dyDescent="0.25">
      <c r="A67"/>
      <c r="B67"/>
      <c r="C67"/>
      <c r="D67"/>
      <c r="E67"/>
      <c r="F67"/>
    </row>
    <row r="68" spans="1:6" x14ac:dyDescent="0.25">
      <c r="A68"/>
      <c r="B68"/>
      <c r="C68"/>
      <c r="D68"/>
      <c r="E68"/>
      <c r="F68"/>
    </row>
    <row r="69" spans="1:6" x14ac:dyDescent="0.25">
      <c r="A69"/>
      <c r="B69"/>
      <c r="C69"/>
      <c r="D69"/>
      <c r="E69"/>
      <c r="F69"/>
    </row>
    <row r="70" spans="1:6" x14ac:dyDescent="0.25">
      <c r="A70"/>
      <c r="B70"/>
      <c r="C70"/>
      <c r="D70"/>
      <c r="E70"/>
      <c r="F70"/>
    </row>
    <row r="71" spans="1:6" x14ac:dyDescent="0.25">
      <c r="A71"/>
      <c r="B71"/>
      <c r="C71"/>
      <c r="D71"/>
      <c r="E71"/>
      <c r="F71"/>
    </row>
    <row r="72" spans="1:6" x14ac:dyDescent="0.25">
      <c r="A72"/>
      <c r="B72"/>
      <c r="C72"/>
      <c r="D72"/>
      <c r="E72"/>
      <c r="F72"/>
    </row>
    <row r="73" spans="1:6" x14ac:dyDescent="0.25">
      <c r="A73"/>
      <c r="B73"/>
      <c r="C73"/>
      <c r="D73"/>
      <c r="E73"/>
      <c r="F73"/>
    </row>
    <row r="74" spans="1:6" x14ac:dyDescent="0.25">
      <c r="A74"/>
      <c r="B74"/>
      <c r="C74"/>
      <c r="D74"/>
      <c r="E74"/>
      <c r="F74"/>
    </row>
    <row r="75" spans="1:6" x14ac:dyDescent="0.25">
      <c r="A75"/>
      <c r="B75"/>
      <c r="C75"/>
      <c r="D75"/>
      <c r="E75"/>
      <c r="F75"/>
    </row>
    <row r="76" spans="1:6" x14ac:dyDescent="0.25">
      <c r="A76"/>
      <c r="B76"/>
      <c r="C76"/>
      <c r="D76"/>
      <c r="E76"/>
      <c r="F76"/>
    </row>
    <row r="77" spans="1:6" x14ac:dyDescent="0.25">
      <c r="A77"/>
      <c r="B77"/>
      <c r="C77"/>
      <c r="D77"/>
      <c r="E77"/>
      <c r="F77"/>
    </row>
    <row r="78" spans="1:6" x14ac:dyDescent="0.25">
      <c r="A78"/>
      <c r="B78"/>
      <c r="C78"/>
      <c r="D78"/>
      <c r="E78"/>
      <c r="F78"/>
    </row>
    <row r="79" spans="1:6" x14ac:dyDescent="0.25">
      <c r="A79"/>
      <c r="B79"/>
      <c r="C79"/>
      <c r="D79"/>
      <c r="E79"/>
      <c r="F79"/>
    </row>
    <row r="80" spans="1:6" x14ac:dyDescent="0.25">
      <c r="A80"/>
      <c r="B80"/>
      <c r="C80"/>
      <c r="D80"/>
      <c r="E80"/>
      <c r="F80"/>
    </row>
    <row r="81" spans="1:6" x14ac:dyDescent="0.25">
      <c r="A81"/>
      <c r="B81"/>
      <c r="C81"/>
      <c r="D81"/>
      <c r="E81"/>
      <c r="F81"/>
    </row>
    <row r="82" spans="1:6" x14ac:dyDescent="0.25">
      <c r="A82"/>
      <c r="B82"/>
      <c r="C82"/>
      <c r="D82"/>
      <c r="E82"/>
      <c r="F82"/>
    </row>
    <row r="83" spans="1:6" x14ac:dyDescent="0.25">
      <c r="A83"/>
      <c r="B83"/>
      <c r="C83"/>
      <c r="D83"/>
      <c r="E83"/>
      <c r="F83"/>
    </row>
    <row r="84" spans="1:6" x14ac:dyDescent="0.25">
      <c r="A84"/>
      <c r="B84"/>
      <c r="C84"/>
      <c r="D84"/>
      <c r="E84"/>
      <c r="F84"/>
    </row>
    <row r="85" spans="1:6" x14ac:dyDescent="0.25">
      <c r="A85"/>
      <c r="B85"/>
      <c r="C85"/>
      <c r="D85"/>
      <c r="E85"/>
      <c r="F85"/>
    </row>
    <row r="86" spans="1:6" x14ac:dyDescent="0.25">
      <c r="A86"/>
      <c r="B86"/>
      <c r="C86"/>
      <c r="D86"/>
      <c r="E86"/>
      <c r="F86"/>
    </row>
    <row r="87" spans="1:6" x14ac:dyDescent="0.25">
      <c r="A87"/>
      <c r="B87"/>
      <c r="C87"/>
      <c r="D87"/>
      <c r="E87"/>
      <c r="F87"/>
    </row>
    <row r="88" spans="1:6" x14ac:dyDescent="0.25">
      <c r="A88"/>
      <c r="B88"/>
      <c r="C88"/>
      <c r="D88"/>
      <c r="E88"/>
      <c r="F88"/>
    </row>
    <row r="89" spans="1:6" x14ac:dyDescent="0.25">
      <c r="A89"/>
      <c r="B89"/>
      <c r="C89"/>
      <c r="D89"/>
      <c r="E89"/>
      <c r="F89"/>
    </row>
    <row r="90" spans="1:6" x14ac:dyDescent="0.25">
      <c r="A90"/>
      <c r="B90"/>
      <c r="C90"/>
      <c r="D90"/>
      <c r="E90"/>
      <c r="F90"/>
    </row>
    <row r="91" spans="1:6" x14ac:dyDescent="0.25">
      <c r="A91"/>
      <c r="B91"/>
      <c r="C91"/>
      <c r="D91"/>
      <c r="E91"/>
      <c r="F91"/>
    </row>
    <row r="92" spans="1:6" x14ac:dyDescent="0.25">
      <c r="A92"/>
      <c r="B92"/>
      <c r="C92"/>
      <c r="D92"/>
      <c r="E92"/>
      <c r="F92"/>
    </row>
    <row r="93" spans="1:6" x14ac:dyDescent="0.25">
      <c r="A93"/>
      <c r="B93"/>
      <c r="C93"/>
      <c r="D93"/>
      <c r="E93"/>
      <c r="F93"/>
    </row>
    <row r="94" spans="1:6" x14ac:dyDescent="0.25">
      <c r="A94"/>
      <c r="B94"/>
      <c r="C94"/>
      <c r="D94"/>
      <c r="E94"/>
      <c r="F94"/>
    </row>
    <row r="95" spans="1:6" x14ac:dyDescent="0.25">
      <c r="A95"/>
      <c r="B95"/>
      <c r="C95"/>
      <c r="D95"/>
      <c r="E95"/>
      <c r="F95"/>
    </row>
    <row r="96" spans="1:6" x14ac:dyDescent="0.25">
      <c r="A96"/>
      <c r="B96"/>
      <c r="C96"/>
      <c r="D96"/>
      <c r="E96"/>
      <c r="F96"/>
    </row>
    <row r="97" spans="1:6" x14ac:dyDescent="0.25">
      <c r="A97"/>
      <c r="B97"/>
      <c r="C97"/>
      <c r="D97"/>
      <c r="E97"/>
      <c r="F97"/>
    </row>
    <row r="98" spans="1:6" x14ac:dyDescent="0.25">
      <c r="A98"/>
      <c r="B98"/>
      <c r="C98"/>
      <c r="D98"/>
      <c r="E98"/>
      <c r="F98"/>
    </row>
    <row r="99" spans="1:6" x14ac:dyDescent="0.25">
      <c r="A99"/>
      <c r="B99"/>
      <c r="C99"/>
      <c r="D99"/>
      <c r="E99"/>
      <c r="F99"/>
    </row>
    <row r="100" spans="1:6" x14ac:dyDescent="0.25">
      <c r="A100"/>
      <c r="B100"/>
      <c r="C100"/>
      <c r="D100"/>
      <c r="E100"/>
      <c r="F100"/>
    </row>
    <row r="101" spans="1:6" x14ac:dyDescent="0.25">
      <c r="A101"/>
      <c r="B101"/>
      <c r="C101"/>
      <c r="D101"/>
      <c r="E101"/>
      <c r="F101"/>
    </row>
    <row r="102" spans="1:6" x14ac:dyDescent="0.25">
      <c r="A102"/>
      <c r="B102"/>
      <c r="C102"/>
      <c r="D102"/>
      <c r="E102"/>
      <c r="F102"/>
    </row>
    <row r="103" spans="1:6" x14ac:dyDescent="0.25">
      <c r="A103"/>
      <c r="B103"/>
      <c r="C103"/>
      <c r="D103"/>
      <c r="E103"/>
      <c r="F103"/>
    </row>
    <row r="104" spans="1:6" x14ac:dyDescent="0.25">
      <c r="A104"/>
      <c r="B104"/>
      <c r="C104"/>
      <c r="D104"/>
      <c r="E104"/>
      <c r="F104"/>
    </row>
    <row r="105" spans="1:6" x14ac:dyDescent="0.25">
      <c r="A105"/>
      <c r="B105"/>
      <c r="C105"/>
      <c r="D105"/>
      <c r="E105"/>
      <c r="F105"/>
    </row>
    <row r="106" spans="1:6" x14ac:dyDescent="0.25">
      <c r="A106"/>
      <c r="B106"/>
      <c r="C106"/>
      <c r="D106"/>
      <c r="E106"/>
      <c r="F106"/>
    </row>
    <row r="107" spans="1:6" x14ac:dyDescent="0.25">
      <c r="A107"/>
      <c r="B107"/>
      <c r="C107"/>
      <c r="D107"/>
      <c r="E107"/>
      <c r="F107"/>
    </row>
    <row r="108" spans="1:6" x14ac:dyDescent="0.25">
      <c r="A108"/>
      <c r="B108"/>
      <c r="C108"/>
      <c r="D108"/>
      <c r="E108"/>
      <c r="F108"/>
    </row>
    <row r="109" spans="1:6" x14ac:dyDescent="0.25">
      <c r="A109"/>
      <c r="B109"/>
      <c r="C109"/>
      <c r="D109"/>
      <c r="E109"/>
      <c r="F109"/>
    </row>
    <row r="110" spans="1:6" x14ac:dyDescent="0.25">
      <c r="A110"/>
      <c r="B110"/>
      <c r="C110"/>
      <c r="D110"/>
      <c r="E110"/>
      <c r="F110"/>
    </row>
    <row r="111" spans="1:6" x14ac:dyDescent="0.25">
      <c r="A111"/>
      <c r="B111"/>
      <c r="C111"/>
      <c r="D111"/>
      <c r="E111"/>
      <c r="F111"/>
    </row>
    <row r="112" spans="1:6" x14ac:dyDescent="0.25">
      <c r="A112"/>
      <c r="B112"/>
      <c r="C112"/>
      <c r="D112"/>
      <c r="E112"/>
      <c r="F112"/>
    </row>
    <row r="113" spans="1:6" x14ac:dyDescent="0.25">
      <c r="A113"/>
      <c r="B113"/>
      <c r="C113"/>
      <c r="D113"/>
      <c r="E113"/>
      <c r="F113"/>
    </row>
    <row r="114" spans="1:6" x14ac:dyDescent="0.25">
      <c r="A114"/>
      <c r="B114"/>
      <c r="C114"/>
      <c r="D114"/>
      <c r="E114"/>
      <c r="F114"/>
    </row>
    <row r="115" spans="1:6" x14ac:dyDescent="0.25">
      <c r="A115"/>
      <c r="B115"/>
      <c r="C115"/>
      <c r="D115"/>
      <c r="E115"/>
      <c r="F115"/>
    </row>
    <row r="116" spans="1:6" x14ac:dyDescent="0.25">
      <c r="A116"/>
      <c r="B116"/>
      <c r="C116"/>
      <c r="D116"/>
      <c r="E116"/>
      <c r="F116"/>
    </row>
    <row r="117" spans="1:6" x14ac:dyDescent="0.25">
      <c r="A117"/>
      <c r="B117"/>
      <c r="C117"/>
      <c r="D117"/>
      <c r="E117"/>
      <c r="F117"/>
    </row>
    <row r="118" spans="1:6" x14ac:dyDescent="0.25">
      <c r="A118"/>
      <c r="B118"/>
      <c r="C118"/>
      <c r="D118"/>
      <c r="E118"/>
      <c r="F118"/>
    </row>
    <row r="119" spans="1:6" x14ac:dyDescent="0.25">
      <c r="A119"/>
      <c r="B119"/>
      <c r="C119"/>
      <c r="D119"/>
      <c r="E119"/>
      <c r="F119"/>
    </row>
    <row r="120" spans="1:6" x14ac:dyDescent="0.25">
      <c r="A120"/>
      <c r="B120"/>
      <c r="C120"/>
      <c r="D120"/>
      <c r="E120"/>
      <c r="F120"/>
    </row>
    <row r="121" spans="1:6" x14ac:dyDescent="0.25">
      <c r="A121"/>
      <c r="B121"/>
      <c r="C121"/>
      <c r="D121"/>
      <c r="E121"/>
      <c r="F121"/>
    </row>
    <row r="122" spans="1:6" x14ac:dyDescent="0.25">
      <c r="A122"/>
      <c r="B122"/>
      <c r="C122"/>
      <c r="D122"/>
      <c r="E122"/>
      <c r="F122"/>
    </row>
    <row r="123" spans="1:6" x14ac:dyDescent="0.25">
      <c r="A123"/>
      <c r="B123"/>
      <c r="C123"/>
      <c r="D123"/>
      <c r="E123"/>
      <c r="F123"/>
    </row>
    <row r="124" spans="1:6" x14ac:dyDescent="0.25">
      <c r="A124"/>
      <c r="B124"/>
      <c r="C124"/>
      <c r="D124"/>
      <c r="E124"/>
      <c r="F124"/>
    </row>
    <row r="125" spans="1:6" x14ac:dyDescent="0.25">
      <c r="A125"/>
      <c r="B125"/>
      <c r="C125"/>
      <c r="D125"/>
      <c r="E125"/>
      <c r="F125"/>
    </row>
    <row r="126" spans="1:6" x14ac:dyDescent="0.25">
      <c r="A126"/>
      <c r="B126"/>
      <c r="C126"/>
      <c r="D126"/>
      <c r="E126"/>
      <c r="F126"/>
    </row>
    <row r="127" spans="1:6" x14ac:dyDescent="0.25">
      <c r="A127"/>
      <c r="B127"/>
      <c r="C127"/>
      <c r="D127"/>
      <c r="E127"/>
      <c r="F127"/>
    </row>
    <row r="128" spans="1:6" x14ac:dyDescent="0.25">
      <c r="A128"/>
      <c r="B128"/>
      <c r="C128"/>
      <c r="D128"/>
      <c r="E128"/>
      <c r="F128"/>
    </row>
    <row r="129" spans="1:6" x14ac:dyDescent="0.25">
      <c r="A129"/>
      <c r="B129"/>
      <c r="C129"/>
      <c r="D129"/>
      <c r="E129"/>
      <c r="F129"/>
    </row>
    <row r="130" spans="1:6" x14ac:dyDescent="0.25">
      <c r="A130"/>
      <c r="B130"/>
      <c r="C130"/>
      <c r="D130"/>
      <c r="E130"/>
      <c r="F130"/>
    </row>
    <row r="131" spans="1:6" x14ac:dyDescent="0.25">
      <c r="A131"/>
      <c r="B131"/>
      <c r="C131"/>
      <c r="D131"/>
      <c r="E131"/>
      <c r="F131"/>
    </row>
    <row r="132" spans="1:6" x14ac:dyDescent="0.25">
      <c r="A132"/>
      <c r="B132"/>
      <c r="C132"/>
      <c r="D132"/>
      <c r="E132"/>
      <c r="F132"/>
    </row>
    <row r="133" spans="1:6" x14ac:dyDescent="0.25">
      <c r="A133"/>
      <c r="B133"/>
      <c r="C133"/>
      <c r="D133"/>
      <c r="E133"/>
      <c r="F133"/>
    </row>
    <row r="134" spans="1:6" x14ac:dyDescent="0.25">
      <c r="A134"/>
      <c r="B134"/>
      <c r="C134"/>
      <c r="D134"/>
      <c r="E134"/>
      <c r="F134"/>
    </row>
    <row r="135" spans="1:6" x14ac:dyDescent="0.25">
      <c r="A135"/>
      <c r="B135"/>
      <c r="C135"/>
      <c r="D135"/>
      <c r="E135"/>
      <c r="F135"/>
    </row>
    <row r="136" spans="1:6" x14ac:dyDescent="0.25">
      <c r="A136"/>
      <c r="B136"/>
      <c r="C136"/>
      <c r="D136"/>
      <c r="E136"/>
      <c r="F136"/>
    </row>
    <row r="137" spans="1:6" x14ac:dyDescent="0.25">
      <c r="A137"/>
      <c r="B137"/>
      <c r="C137"/>
      <c r="D137"/>
      <c r="E137"/>
      <c r="F137"/>
    </row>
    <row r="138" spans="1:6" x14ac:dyDescent="0.25">
      <c r="A138"/>
      <c r="B138"/>
      <c r="C138"/>
      <c r="D138"/>
      <c r="E138"/>
      <c r="F138"/>
    </row>
    <row r="139" spans="1:6" x14ac:dyDescent="0.25">
      <c r="A139"/>
      <c r="B139"/>
      <c r="C139"/>
      <c r="D139"/>
      <c r="E139"/>
      <c r="F139"/>
    </row>
    <row r="140" spans="1:6" x14ac:dyDescent="0.25">
      <c r="A140"/>
      <c r="B140"/>
      <c r="C140"/>
      <c r="D140"/>
      <c r="E140"/>
      <c r="F140"/>
    </row>
    <row r="141" spans="1:6" x14ac:dyDescent="0.25">
      <c r="A141"/>
      <c r="B141"/>
      <c r="C141"/>
      <c r="D141"/>
      <c r="E141"/>
      <c r="F141"/>
    </row>
    <row r="142" spans="1:6" x14ac:dyDescent="0.25">
      <c r="A142"/>
      <c r="B142"/>
      <c r="C142"/>
      <c r="D142"/>
      <c r="E142"/>
      <c r="F142"/>
    </row>
    <row r="143" spans="1:6" x14ac:dyDescent="0.25">
      <c r="A143"/>
      <c r="B143"/>
      <c r="C143"/>
      <c r="D143"/>
      <c r="E143"/>
      <c r="F143"/>
    </row>
    <row r="144" spans="1:6" x14ac:dyDescent="0.25">
      <c r="A144"/>
      <c r="B144"/>
      <c r="C144"/>
      <c r="D144"/>
      <c r="E144"/>
      <c r="F144"/>
    </row>
    <row r="145" spans="1:6" x14ac:dyDescent="0.25">
      <c r="A145"/>
      <c r="B145"/>
      <c r="C145"/>
      <c r="D145"/>
      <c r="E145"/>
      <c r="F145"/>
    </row>
    <row r="146" spans="1:6" x14ac:dyDescent="0.25">
      <c r="A146"/>
      <c r="B146"/>
      <c r="C146"/>
      <c r="D146"/>
      <c r="E146"/>
      <c r="F146"/>
    </row>
    <row r="147" spans="1:6" x14ac:dyDescent="0.25">
      <c r="A147"/>
      <c r="B147"/>
      <c r="C147"/>
      <c r="D147"/>
      <c r="E147"/>
      <c r="F147"/>
    </row>
    <row r="148" spans="1:6" x14ac:dyDescent="0.25">
      <c r="A148"/>
      <c r="B148"/>
      <c r="C148"/>
      <c r="D148"/>
      <c r="E148"/>
      <c r="F148"/>
    </row>
    <row r="149" spans="1:6" x14ac:dyDescent="0.25">
      <c r="A149"/>
      <c r="B149"/>
      <c r="C149"/>
      <c r="D149"/>
      <c r="E149"/>
      <c r="F149"/>
    </row>
    <row r="150" spans="1:6" x14ac:dyDescent="0.25">
      <c r="A150"/>
      <c r="B150"/>
      <c r="C150"/>
      <c r="D150"/>
      <c r="E150"/>
      <c r="F150"/>
    </row>
    <row r="151" spans="1:6" x14ac:dyDescent="0.25">
      <c r="A151"/>
      <c r="B151"/>
      <c r="C151"/>
      <c r="D151"/>
      <c r="E151"/>
      <c r="F151"/>
    </row>
    <row r="152" spans="1:6" x14ac:dyDescent="0.25">
      <c r="A152"/>
      <c r="B152"/>
      <c r="C152"/>
      <c r="D152"/>
      <c r="E152"/>
      <c r="F152"/>
    </row>
    <row r="153" spans="1:6" x14ac:dyDescent="0.25">
      <c r="A153"/>
      <c r="B153"/>
      <c r="C153"/>
      <c r="D153"/>
      <c r="E153"/>
      <c r="F153"/>
    </row>
    <row r="154" spans="1:6" x14ac:dyDescent="0.25">
      <c r="A154"/>
      <c r="B154"/>
      <c r="C154"/>
      <c r="D154"/>
      <c r="E154"/>
      <c r="F154"/>
    </row>
    <row r="155" spans="1:6" x14ac:dyDescent="0.25">
      <c r="A155"/>
      <c r="B155"/>
      <c r="C155"/>
      <c r="D155"/>
      <c r="E155"/>
      <c r="F155"/>
    </row>
    <row r="156" spans="1:6" x14ac:dyDescent="0.25">
      <c r="A156"/>
      <c r="B156"/>
      <c r="C156"/>
      <c r="D156"/>
      <c r="E156"/>
      <c r="F156"/>
    </row>
    <row r="157" spans="1:6" x14ac:dyDescent="0.25">
      <c r="A157"/>
      <c r="B157"/>
      <c r="C157"/>
      <c r="D157"/>
      <c r="E157"/>
      <c r="F157"/>
    </row>
    <row r="158" spans="1:6" x14ac:dyDescent="0.25">
      <c r="A158"/>
      <c r="B158"/>
      <c r="C158"/>
      <c r="D158"/>
      <c r="E158"/>
      <c r="F158"/>
    </row>
    <row r="159" spans="1:6" x14ac:dyDescent="0.25">
      <c r="A159"/>
      <c r="B159"/>
      <c r="C159"/>
      <c r="D159"/>
      <c r="E159"/>
      <c r="F159"/>
    </row>
    <row r="160" spans="1:6" x14ac:dyDescent="0.25">
      <c r="A160"/>
      <c r="B160"/>
      <c r="C160"/>
      <c r="D160"/>
      <c r="E160"/>
      <c r="F160"/>
    </row>
    <row r="161" spans="1:6" x14ac:dyDescent="0.25">
      <c r="A161"/>
      <c r="B161"/>
      <c r="C161"/>
      <c r="D161"/>
      <c r="E161"/>
      <c r="F161"/>
    </row>
    <row r="162" spans="1:6" x14ac:dyDescent="0.25">
      <c r="A162"/>
      <c r="B162"/>
      <c r="C162"/>
      <c r="D162"/>
      <c r="E162"/>
      <c r="F162"/>
    </row>
    <row r="163" spans="1:6" x14ac:dyDescent="0.25">
      <c r="A163"/>
      <c r="B163"/>
      <c r="C163"/>
      <c r="D163"/>
      <c r="E163"/>
      <c r="F163"/>
    </row>
    <row r="164" spans="1:6" x14ac:dyDescent="0.25">
      <c r="A164"/>
      <c r="B164"/>
      <c r="C164"/>
      <c r="D164"/>
      <c r="E164"/>
      <c r="F164"/>
    </row>
    <row r="165" spans="1:6" x14ac:dyDescent="0.25">
      <c r="A165"/>
      <c r="B165"/>
      <c r="C165"/>
      <c r="D165"/>
      <c r="E165"/>
      <c r="F165"/>
    </row>
    <row r="166" spans="1:6" x14ac:dyDescent="0.25">
      <c r="A166"/>
      <c r="B166"/>
      <c r="C166"/>
      <c r="D166"/>
      <c r="E166"/>
      <c r="F166"/>
    </row>
    <row r="167" spans="1:6" x14ac:dyDescent="0.25">
      <c r="A167"/>
      <c r="B167"/>
      <c r="C167"/>
      <c r="D167"/>
      <c r="E167"/>
      <c r="F167"/>
    </row>
    <row r="168" spans="1:6" x14ac:dyDescent="0.25">
      <c r="A168"/>
      <c r="B168"/>
      <c r="C168"/>
      <c r="D168"/>
      <c r="E168"/>
      <c r="F168"/>
    </row>
    <row r="169" spans="1:6" x14ac:dyDescent="0.25">
      <c r="A169"/>
      <c r="B169"/>
      <c r="C169"/>
      <c r="D169"/>
      <c r="E169"/>
      <c r="F169"/>
    </row>
    <row r="170" spans="1:6" x14ac:dyDescent="0.25">
      <c r="A170"/>
      <c r="B170"/>
      <c r="C170"/>
      <c r="D170"/>
      <c r="E170"/>
      <c r="F170"/>
    </row>
    <row r="171" spans="1:6" x14ac:dyDescent="0.25">
      <c r="A171"/>
      <c r="B171"/>
      <c r="C171"/>
      <c r="D171"/>
      <c r="E171"/>
      <c r="F171"/>
    </row>
    <row r="172" spans="1:6" x14ac:dyDescent="0.25">
      <c r="A172"/>
      <c r="B172"/>
      <c r="C172"/>
      <c r="D172"/>
      <c r="E172"/>
      <c r="F172"/>
    </row>
    <row r="173" spans="1:6" x14ac:dyDescent="0.25">
      <c r="A173"/>
      <c r="B173"/>
      <c r="C173"/>
      <c r="D173"/>
      <c r="E173"/>
      <c r="F173"/>
    </row>
    <row r="174" spans="1:6" x14ac:dyDescent="0.25">
      <c r="A174"/>
      <c r="B174"/>
      <c r="C174"/>
      <c r="D174"/>
      <c r="E174"/>
      <c r="F174"/>
    </row>
    <row r="175" spans="1:6" x14ac:dyDescent="0.25">
      <c r="A175"/>
      <c r="B175"/>
      <c r="C175"/>
      <c r="D175"/>
      <c r="E175"/>
      <c r="F175"/>
    </row>
    <row r="176" spans="1:6" x14ac:dyDescent="0.25">
      <c r="A176"/>
      <c r="B176"/>
      <c r="C176"/>
      <c r="D176"/>
      <c r="E176"/>
      <c r="F176"/>
    </row>
    <row r="177" spans="1:6" x14ac:dyDescent="0.25">
      <c r="A177"/>
      <c r="B177"/>
      <c r="C177"/>
      <c r="D177"/>
      <c r="E177"/>
      <c r="F177"/>
    </row>
    <row r="178" spans="1:6" x14ac:dyDescent="0.25">
      <c r="A178"/>
      <c r="B178"/>
      <c r="C178"/>
      <c r="D178"/>
      <c r="E178"/>
      <c r="F178"/>
    </row>
    <row r="179" spans="1:6" x14ac:dyDescent="0.25">
      <c r="A179"/>
      <c r="B179"/>
      <c r="C179"/>
      <c r="D179"/>
      <c r="E179"/>
      <c r="F179"/>
    </row>
    <row r="180" spans="1:6" x14ac:dyDescent="0.25">
      <c r="A180"/>
      <c r="B180"/>
      <c r="C180"/>
      <c r="D180"/>
      <c r="E180"/>
      <c r="F180"/>
    </row>
    <row r="181" spans="1:6" x14ac:dyDescent="0.25">
      <c r="A181"/>
      <c r="B181"/>
      <c r="C181"/>
      <c r="D181"/>
      <c r="E181"/>
      <c r="F181"/>
    </row>
    <row r="182" spans="1:6" x14ac:dyDescent="0.25">
      <c r="A182"/>
      <c r="B182"/>
      <c r="C182"/>
      <c r="D182"/>
      <c r="E182"/>
      <c r="F182"/>
    </row>
    <row r="183" spans="1:6" x14ac:dyDescent="0.25">
      <c r="A183"/>
      <c r="B183"/>
      <c r="C183"/>
      <c r="D183"/>
      <c r="E183"/>
      <c r="F183"/>
    </row>
    <row r="184" spans="1:6" x14ac:dyDescent="0.25">
      <c r="A184"/>
      <c r="B184"/>
      <c r="C184"/>
      <c r="D184"/>
      <c r="E184"/>
      <c r="F184"/>
    </row>
    <row r="185" spans="1:6" x14ac:dyDescent="0.25">
      <c r="A185"/>
      <c r="B185"/>
      <c r="C185"/>
      <c r="D185"/>
      <c r="E185"/>
      <c r="F185"/>
    </row>
    <row r="186" spans="1:6" x14ac:dyDescent="0.25">
      <c r="A186"/>
      <c r="B186"/>
      <c r="C186"/>
      <c r="D186"/>
      <c r="E186"/>
      <c r="F186"/>
    </row>
    <row r="187" spans="1:6" x14ac:dyDescent="0.25">
      <c r="A187"/>
      <c r="B187"/>
      <c r="C187"/>
      <c r="D187"/>
      <c r="E187"/>
      <c r="F187"/>
    </row>
    <row r="188" spans="1:6" x14ac:dyDescent="0.25">
      <c r="A188"/>
      <c r="B188"/>
      <c r="C188"/>
      <c r="D188"/>
      <c r="E188"/>
      <c r="F188"/>
    </row>
    <row r="189" spans="1:6" x14ac:dyDescent="0.25">
      <c r="A189"/>
      <c r="B189"/>
      <c r="C189"/>
      <c r="D189"/>
      <c r="E189"/>
      <c r="F189"/>
    </row>
    <row r="190" spans="1:6" x14ac:dyDescent="0.25">
      <c r="A190"/>
      <c r="B190"/>
      <c r="C190"/>
      <c r="D190"/>
      <c r="E190"/>
      <c r="F190"/>
    </row>
    <row r="191" spans="1:6" x14ac:dyDescent="0.25">
      <c r="A191"/>
      <c r="B191"/>
      <c r="C191"/>
      <c r="D191"/>
      <c r="E191"/>
      <c r="F191"/>
    </row>
    <row r="192" spans="1:6" x14ac:dyDescent="0.25">
      <c r="A192"/>
      <c r="B192"/>
      <c r="C192"/>
      <c r="D192"/>
      <c r="E192"/>
      <c r="F192"/>
    </row>
    <row r="193" spans="1:6" x14ac:dyDescent="0.25">
      <c r="A193"/>
      <c r="B193"/>
      <c r="C193"/>
      <c r="D193"/>
      <c r="E193"/>
      <c r="F193"/>
    </row>
    <row r="194" spans="1:6" x14ac:dyDescent="0.25">
      <c r="A194"/>
      <c r="B194"/>
      <c r="C194"/>
      <c r="D194"/>
      <c r="E194"/>
      <c r="F194"/>
    </row>
    <row r="195" spans="1:6" x14ac:dyDescent="0.25">
      <c r="A195"/>
      <c r="B195"/>
      <c r="C195"/>
      <c r="D195"/>
      <c r="E195"/>
      <c r="F195"/>
    </row>
    <row r="196" spans="1:6" x14ac:dyDescent="0.25">
      <c r="A196"/>
      <c r="B196"/>
      <c r="C196"/>
      <c r="D196"/>
      <c r="E196"/>
      <c r="F196"/>
    </row>
    <row r="197" spans="1:6" x14ac:dyDescent="0.25">
      <c r="A197"/>
      <c r="B197"/>
      <c r="C197"/>
      <c r="D197"/>
      <c r="E197"/>
      <c r="F197"/>
    </row>
    <row r="198" spans="1:6" x14ac:dyDescent="0.25">
      <c r="A198"/>
      <c r="B198"/>
      <c r="C198"/>
      <c r="D198"/>
      <c r="E198"/>
      <c r="F198"/>
    </row>
    <row r="199" spans="1:6" x14ac:dyDescent="0.25">
      <c r="A199"/>
      <c r="B199"/>
      <c r="C199"/>
      <c r="D199"/>
      <c r="E199"/>
      <c r="F199"/>
    </row>
    <row r="200" spans="1:6" x14ac:dyDescent="0.25">
      <c r="A200"/>
      <c r="B200"/>
      <c r="C200"/>
      <c r="D200"/>
      <c r="E200"/>
      <c r="F200"/>
    </row>
    <row r="201" spans="1:6" x14ac:dyDescent="0.25">
      <c r="A201"/>
      <c r="B201"/>
      <c r="C201"/>
      <c r="D201"/>
      <c r="E201"/>
      <c r="F201"/>
    </row>
    <row r="202" spans="1:6" x14ac:dyDescent="0.25">
      <c r="A202"/>
      <c r="B202"/>
      <c r="C202"/>
      <c r="D202"/>
      <c r="E202"/>
      <c r="F202"/>
    </row>
    <row r="203" spans="1:6" x14ac:dyDescent="0.25">
      <c r="A203"/>
      <c r="B203"/>
      <c r="C203"/>
      <c r="D203"/>
      <c r="E203"/>
      <c r="F203"/>
    </row>
    <row r="204" spans="1:6" x14ac:dyDescent="0.25">
      <c r="A204"/>
      <c r="B204"/>
      <c r="C204"/>
      <c r="D204"/>
      <c r="E204"/>
      <c r="F204"/>
    </row>
    <row r="205" spans="1:6" x14ac:dyDescent="0.25">
      <c r="A205"/>
      <c r="B205"/>
      <c r="C205"/>
      <c r="D205"/>
      <c r="E205"/>
      <c r="F205"/>
    </row>
    <row r="206" spans="1:6" x14ac:dyDescent="0.25">
      <c r="A206"/>
      <c r="B206"/>
      <c r="C206"/>
      <c r="D206"/>
      <c r="E206"/>
      <c r="F206"/>
    </row>
    <row r="207" spans="1:6" x14ac:dyDescent="0.25">
      <c r="A207"/>
      <c r="B207"/>
      <c r="C207"/>
      <c r="D207"/>
      <c r="E207"/>
      <c r="F207"/>
    </row>
    <row r="208" spans="1:6" x14ac:dyDescent="0.25">
      <c r="A208"/>
      <c r="B208"/>
      <c r="C208"/>
      <c r="D208"/>
      <c r="E208"/>
      <c r="F208"/>
    </row>
    <row r="209" spans="1:6" x14ac:dyDescent="0.25">
      <c r="A209"/>
      <c r="B209"/>
      <c r="C209"/>
      <c r="D209"/>
      <c r="E209"/>
      <c r="F209"/>
    </row>
    <row r="210" spans="1:6" x14ac:dyDescent="0.25">
      <c r="A210"/>
      <c r="B210"/>
      <c r="C210"/>
      <c r="D210"/>
      <c r="E210"/>
      <c r="F210"/>
    </row>
    <row r="211" spans="1:6" x14ac:dyDescent="0.25">
      <c r="A211"/>
      <c r="B211"/>
      <c r="C211"/>
      <c r="D211"/>
      <c r="E211"/>
      <c r="F211"/>
    </row>
    <row r="212" spans="1:6" x14ac:dyDescent="0.25">
      <c r="A212"/>
      <c r="B212"/>
      <c r="C212"/>
      <c r="D212"/>
      <c r="E212"/>
      <c r="F212"/>
    </row>
    <row r="213" spans="1:6" x14ac:dyDescent="0.25">
      <c r="A213"/>
      <c r="B213"/>
      <c r="C213"/>
      <c r="D213"/>
      <c r="E213"/>
      <c r="F213"/>
    </row>
    <row r="214" spans="1:6" x14ac:dyDescent="0.25">
      <c r="A214"/>
      <c r="B214"/>
      <c r="C214"/>
      <c r="D214"/>
      <c r="E214"/>
      <c r="F214"/>
    </row>
    <row r="215" spans="1:6" x14ac:dyDescent="0.25">
      <c r="A215"/>
      <c r="B215"/>
      <c r="C215"/>
      <c r="D215"/>
      <c r="E215"/>
      <c r="F215"/>
    </row>
    <row r="216" spans="1:6" x14ac:dyDescent="0.25">
      <c r="A216"/>
      <c r="B216"/>
      <c r="C216"/>
      <c r="D216"/>
      <c r="E216"/>
      <c r="F216"/>
    </row>
    <row r="217" spans="1:6" x14ac:dyDescent="0.25">
      <c r="A217"/>
      <c r="B217"/>
      <c r="C217"/>
      <c r="D217"/>
      <c r="E217"/>
      <c r="F217"/>
    </row>
    <row r="218" spans="1:6" x14ac:dyDescent="0.25">
      <c r="A218"/>
      <c r="B218"/>
      <c r="C218"/>
      <c r="D218"/>
      <c r="E218"/>
      <c r="F218"/>
    </row>
    <row r="219" spans="1:6" x14ac:dyDescent="0.25">
      <c r="A219"/>
      <c r="B219"/>
      <c r="C219"/>
      <c r="D219"/>
      <c r="E219"/>
      <c r="F219"/>
    </row>
    <row r="220" spans="1:6" x14ac:dyDescent="0.25">
      <c r="A220"/>
      <c r="B220"/>
      <c r="C220"/>
      <c r="D220"/>
      <c r="E220"/>
      <c r="F220"/>
    </row>
    <row r="221" spans="1:6" x14ac:dyDescent="0.25">
      <c r="A221"/>
      <c r="B221"/>
      <c r="C221"/>
      <c r="D221"/>
      <c r="E221"/>
      <c r="F221"/>
    </row>
    <row r="222" spans="1:6" x14ac:dyDescent="0.25">
      <c r="A222"/>
      <c r="B222"/>
      <c r="C222"/>
      <c r="D222"/>
      <c r="E222"/>
      <c r="F222"/>
    </row>
    <row r="223" spans="1:6" x14ac:dyDescent="0.25">
      <c r="A223"/>
      <c r="B223"/>
      <c r="C223"/>
      <c r="D223"/>
      <c r="E223"/>
      <c r="F223"/>
    </row>
    <row r="224" spans="1:6" x14ac:dyDescent="0.25">
      <c r="A224"/>
      <c r="B224"/>
      <c r="C224"/>
      <c r="D224"/>
      <c r="E224"/>
      <c r="F224"/>
    </row>
    <row r="225" spans="1:6" x14ac:dyDescent="0.25">
      <c r="A225"/>
      <c r="B225"/>
      <c r="C225"/>
      <c r="D225"/>
      <c r="E225"/>
      <c r="F225"/>
    </row>
    <row r="226" spans="1:6" x14ac:dyDescent="0.25">
      <c r="A226"/>
      <c r="B226"/>
      <c r="C226"/>
      <c r="D226"/>
      <c r="E226"/>
      <c r="F226"/>
    </row>
    <row r="227" spans="1:6" x14ac:dyDescent="0.25">
      <c r="A227"/>
      <c r="B227"/>
      <c r="C227"/>
      <c r="D227"/>
      <c r="E227"/>
      <c r="F227"/>
    </row>
    <row r="228" spans="1:6" x14ac:dyDescent="0.25">
      <c r="A228"/>
      <c r="B228"/>
      <c r="C228"/>
      <c r="D228"/>
      <c r="E228"/>
      <c r="F228"/>
    </row>
    <row r="229" spans="1:6" x14ac:dyDescent="0.25">
      <c r="A229"/>
      <c r="B229"/>
      <c r="C229"/>
      <c r="D229"/>
      <c r="E229"/>
      <c r="F229"/>
    </row>
    <row r="230" spans="1:6" x14ac:dyDescent="0.25">
      <c r="A230"/>
      <c r="B230"/>
      <c r="C230"/>
      <c r="D230"/>
      <c r="E230"/>
      <c r="F230"/>
    </row>
    <row r="231" spans="1:6" x14ac:dyDescent="0.25">
      <c r="A231"/>
      <c r="B231"/>
      <c r="C231"/>
      <c r="D231"/>
      <c r="E231"/>
      <c r="F231"/>
    </row>
    <row r="232" spans="1:6" x14ac:dyDescent="0.25">
      <c r="E232"/>
      <c r="F232"/>
    </row>
  </sheetData>
  <sortState ref="F1:F36">
    <sortCondition ref="F1"/>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67C826428F3448ADA979E1A767D11B" ma:contentTypeVersion="2" ma:contentTypeDescription="Create a new document." ma:contentTypeScope="" ma:versionID="580d6d8a5a007fcba75321ecd33690b6">
  <xsd:schema xmlns:xsd="http://www.w3.org/2001/XMLSchema" xmlns:xs="http://www.w3.org/2001/XMLSchema" xmlns:p="http://schemas.microsoft.com/office/2006/metadata/properties" xmlns:ns1="http://schemas.microsoft.com/sharepoint/v3" targetNamespace="http://schemas.microsoft.com/office/2006/metadata/properties" ma:root="true" ma:fieldsID="2292e01370a06b57d65de8bf0b95326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FDA3A5-F40C-407F-879E-608FAE7E12B4}"/>
</file>

<file path=customXml/itemProps2.xml><?xml version="1.0" encoding="utf-8"?>
<ds:datastoreItem xmlns:ds="http://schemas.openxmlformats.org/officeDocument/2006/customXml" ds:itemID="{B83F964A-5D0E-440B-89CC-9D82592367D2}"/>
</file>

<file path=customXml/itemProps3.xml><?xml version="1.0" encoding="utf-8"?>
<ds:datastoreItem xmlns:ds="http://schemas.openxmlformats.org/officeDocument/2006/customXml" ds:itemID="{50E7D519-38B3-4DE0-BF81-DA3542148F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Shipment Details</vt:lpstr>
      <vt:lpstr>Criteria for Auto Approval</vt:lpstr>
      <vt:lpstr>Form Information &amp; Definitions</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OOG Form</dc:title>
  <dc:creator>JEF BEASON (MGT-OB-CSV-OUI/SLC)</dc:creator>
  <cp:lastModifiedBy>DAVID LANGLIE (CSV-OUI/SLC)</cp:lastModifiedBy>
  <cp:lastPrinted>2017-06-05T22:43:02Z</cp:lastPrinted>
  <dcterms:created xsi:type="dcterms:W3CDTF">2017-05-30T22:52:27Z</dcterms:created>
  <dcterms:modified xsi:type="dcterms:W3CDTF">2017-06-21T22:56:49Z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0x0101008F67C826428F3448ADA979E1A767D11B</vt:lpwstr>
  </property>
  <property fmtid="{D5CDD505-2E9C-101B-9397-08002B2CF9AE}" pid="3" name="TemplateUrl">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Order">
    <vt:r8>1000</vt:r8>
  </property>
</Properties>
</file>